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0" yWindow="500" windowWidth="32760" windowHeight="19480" activeTab="0"/>
  </bookViews>
  <sheets>
    <sheet name="Form 27 - 2016" sheetId="1" r:id="rId1"/>
  </sheets>
  <definedNames>
    <definedName name="_xlfn.IFERROR" hidden="1">#NAME?</definedName>
    <definedName name="_xlnm.Print_Area" localSheetId="0">'Form 27 - 2016'!$A$1:$AC$34</definedName>
    <definedName name="YN">'Form 27 - 2016'!$P$29:$P$29</definedName>
  </definedNames>
  <calcPr fullCalcOnLoad="1"/>
</workbook>
</file>

<file path=xl/sharedStrings.xml><?xml version="1.0" encoding="utf-8"?>
<sst xmlns="http://schemas.openxmlformats.org/spreadsheetml/2006/main" count="143" uniqueCount="78">
  <si>
    <t>MEMBERSHIP</t>
  </si>
  <si>
    <t>Previous Years</t>
  </si>
  <si>
    <t>Line</t>
  </si>
  <si>
    <t>Description</t>
  </si>
  <si>
    <t>Jan</t>
  </si>
  <si>
    <t>Feb</t>
  </si>
  <si>
    <t>Mar</t>
  </si>
  <si>
    <t>Apr</t>
  </si>
  <si>
    <t>May</t>
  </si>
  <si>
    <t>Jun</t>
  </si>
  <si>
    <t>Jul</t>
  </si>
  <si>
    <t>Aug</t>
  </si>
  <si>
    <t>Sep</t>
  </si>
  <si>
    <t>Oct</t>
  </si>
  <si>
    <t>Nov</t>
  </si>
  <si>
    <t>Dec</t>
  </si>
  <si>
    <t>-----</t>
  </si>
  <si>
    <t>----</t>
  </si>
  <si>
    <t>LUNCHEON ATTENDANCE</t>
  </si>
  <si>
    <t>SUBMITTED BY:</t>
  </si>
  <si>
    <t>YES</t>
  </si>
  <si>
    <t xml:space="preserve">NUMBER OF MEMBERS IN </t>
  </si>
  <si>
    <t>NO</t>
  </si>
  <si>
    <t>MEETING DATE:</t>
  </si>
  <si>
    <t>NOTE:</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</si>
  <si>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</si>
  <si>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</si>
  <si>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</si>
  <si>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</si>
  <si>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</si>
  <si>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</si>
  <si>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</si>
  <si>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</si>
  <si>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</si>
  <si>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</si>
  <si>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</si>
  <si>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</si>
  <si>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</si>
  <si>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</si>
  <si>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</si>
  <si>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</si>
  <si>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</si>
  <si>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</si>
  <si>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</si>
  <si>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</si>
  <si>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</si>
  <si>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</si>
  <si>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</si>
  <si>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</si>
  <si>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</si>
  <si>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</si>
  <si>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</si>
  <si>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</si>
  <si>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</si>
  <si>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</si>
  <si>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</si>
  <si>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</si>
  <si>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</si>
  <si>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</si>
  <si>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</si>
  <si>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</si>
  <si>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</si>
  <si>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NUMBER OF MEMBERS LAST MONTH  (= Line 4 last month)</t>
  </si>
  <si>
    <t>MEDIAN BRANCH AGE</t>
  </si>
  <si>
    <t>NUMBER OF BRANCH MEMBERS IN ATTENDANCE</t>
  </si>
  <si>
    <t>PERCENT OF NUMBER OF MEMBERS IN ATTENDANCE</t>
  </si>
  <si>
    <t>NUMBER OF MEMBERS  (Lines 1+2-3)</t>
  </si>
  <si>
    <r>
      <rPr>
        <b/>
        <sz val="12"/>
        <color indexed="8"/>
        <rFont val="Arial"/>
        <family val="2"/>
      </rPr>
      <t>Line 9   Total</t>
    </r>
    <r>
      <rPr>
        <sz val="12"/>
        <color indexed="8"/>
        <rFont val="Arial"/>
        <family val="2"/>
      </rPr>
      <t>:  To exclude Partner Day Luncheons from the  Year %" data enter "PDL" above the appropriate months.</t>
    </r>
  </si>
  <si>
    <t>Enter "PDL" here for artner Day months ==&gt;</t>
  </si>
  <si>
    <t>TOTAL NUMBER OF ACTIVITIES - including Partner activities</t>
  </si>
  <si>
    <t>NUMBER OF PARTNER ACTIVITIES</t>
  </si>
  <si>
    <t xml:space="preserve">     Form 27 for the month should be distributed to the list above by the end the month.</t>
  </si>
  <si>
    <t>Form 27  Revised 2020_02_10</t>
  </si>
  <si>
    <t>\17</t>
  </si>
  <si>
    <t>707-206-2994</t>
  </si>
  <si>
    <t>Attendance Chairman</t>
  </si>
  <si>
    <t>PDL</t>
  </si>
  <si>
    <t>Gordon Boultbee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</si>
</sst>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 numFmtId="165" formatCode="0.0\ &quot;guests to add 1 new member&quot;"/>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69">
    <font>
      <sz val="12"/>
      <color indexed="8"/>
      <name val="Verdana"/>
      <family val="0"/>
    </font>
    <font>
      <sz val="11"/>
      <color indexed="8"/>
      <name val="Helvetica"/>
      <family val="2"/>
    </font>
    <font>
      <sz val="10"/>
      <color indexed="8"/>
      <name val="Arial"/>
      <family val="2"/>
    </font>
    <font>
      <b/>
      <sz val="20"/>
      <color indexed="8"/>
      <name val="Arial"/>
      <family val="2"/>
    </font>
    <font>
      <b/>
      <sz val="26"/>
      <color indexed="8"/>
      <name val="Arial"/>
      <family val="2"/>
    </font>
    <font>
      <sz val="72"/>
      <color indexed="8"/>
      <name val="Wingdings"/>
      <family val="0"/>
    </font>
    <font>
      <b/>
      <sz val="16"/>
      <color indexed="8"/>
      <name val="Arial"/>
      <family val="2"/>
    </font>
    <font>
      <b/>
      <sz val="10"/>
      <color indexed="8"/>
      <name val="Arial"/>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val="single"/>
      <sz val="12"/>
      <color indexed="8"/>
      <name val="Arial"/>
      <family val="2"/>
    </font>
    <font>
      <sz val="10"/>
      <color indexed="8"/>
      <name val="Wingdings"/>
      <family val="0"/>
    </font>
    <font>
      <sz val="11"/>
      <name val="Arial"/>
      <family val="2"/>
    </font>
    <font>
      <b/>
      <sz val="11"/>
      <name val="Arial"/>
      <family val="2"/>
    </font>
    <font>
      <sz val="14"/>
      <color indexed="8"/>
      <name val="Arial"/>
      <family val="2"/>
    </font>
    <font>
      <b/>
      <sz val="12"/>
      <color indexed="8"/>
      <name val="Verdana"/>
      <family val="2"/>
    </font>
    <font>
      <sz val="11"/>
      <color indexed="11"/>
      <name val="Helvetica"/>
      <family val="2"/>
    </font>
    <font>
      <sz val="11"/>
      <color indexed="20"/>
      <name val="Helvetica"/>
      <family val="2"/>
    </font>
    <font>
      <b/>
      <sz val="11"/>
      <color indexed="52"/>
      <name val="Helvetica"/>
      <family val="2"/>
    </font>
    <font>
      <b/>
      <sz val="11"/>
      <color indexed="11"/>
      <name val="Helvetica"/>
      <family val="2"/>
    </font>
    <font>
      <i/>
      <sz val="11"/>
      <color indexed="23"/>
      <name val="Helvetica"/>
      <family val="2"/>
    </font>
    <font>
      <sz val="11"/>
      <color indexed="17"/>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sz val="11"/>
      <color indexed="52"/>
      <name val="Helvetica"/>
      <family val="2"/>
    </font>
    <font>
      <sz val="11"/>
      <color indexed="60"/>
      <name val="Helvetica"/>
      <family val="2"/>
    </font>
    <font>
      <sz val="18"/>
      <color indexed="63"/>
      <name val="Helvetica"/>
      <family val="2"/>
    </font>
    <font>
      <b/>
      <sz val="11"/>
      <color indexed="8"/>
      <name val="Helvetica"/>
      <family val="2"/>
    </font>
    <font>
      <sz val="11"/>
      <color indexed="53"/>
      <name val="Helvetica"/>
      <family val="2"/>
    </font>
    <font>
      <b/>
      <sz val="11"/>
      <color indexed="11"/>
      <name val="Arial"/>
      <family val="2"/>
    </font>
    <font>
      <sz val="10"/>
      <color indexed="23"/>
      <name val="Arial"/>
      <family val="2"/>
    </font>
    <font>
      <sz val="8"/>
      <color indexed="23"/>
      <name val="Arial"/>
      <family val="2"/>
    </font>
    <font>
      <sz val="12"/>
      <color indexed="11"/>
      <name val="Arial"/>
      <family val="2"/>
    </font>
    <font>
      <sz val="11"/>
      <color indexed="23"/>
      <name val="Arial"/>
      <family val="2"/>
    </font>
    <font>
      <sz val="13"/>
      <name val="Lucida Grande"/>
      <family val="0"/>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sz val="18"/>
      <color theme="3"/>
      <name val="Helvetica"/>
      <family val="2"/>
    </font>
    <font>
      <b/>
      <sz val="11"/>
      <color theme="1"/>
      <name val="Helvetica"/>
      <family val="2"/>
    </font>
    <font>
      <sz val="11"/>
      <color rgb="FFFF0000"/>
      <name val="Helvetica"/>
      <family val="2"/>
    </font>
    <font>
      <b/>
      <sz val="11"/>
      <color theme="0"/>
      <name val="Arial"/>
      <family val="2"/>
    </font>
    <font>
      <sz val="10"/>
      <color theme="0" tint="-0.4999699890613556"/>
      <name val="Arial"/>
      <family val="2"/>
    </font>
    <font>
      <sz val="8"/>
      <color theme="0" tint="-0.4999699890613556"/>
      <name val="Arial"/>
      <family val="2"/>
    </font>
    <font>
      <sz val="12"/>
      <color theme="0"/>
      <name val="Arial"/>
      <family val="2"/>
    </font>
    <font>
      <sz val="11"/>
      <color theme="0" tint="-0.49996998906135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indexed="27"/>
        <bgColor indexed="64"/>
      </patternFill>
    </fill>
    <fill>
      <patternFill patternType="solid">
        <fgColor indexed="10"/>
        <bgColor indexed="64"/>
      </patternFill>
    </fill>
    <fill>
      <patternFill patternType="solid">
        <fgColor rgb="FFF5CFF3"/>
        <bgColor indexed="64"/>
      </patternFill>
    </fill>
    <fill>
      <patternFill patternType="solid">
        <fgColor rgb="FFD2FAFC"/>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medium"/>
      <top style="thin"/>
      <bottom style="thin"/>
    </border>
    <border>
      <left/>
      <right style="thin"/>
      <top style="thin"/>
      <bottom style="thin"/>
    </border>
    <border>
      <left/>
      <right style="thin">
        <color indexed="8"/>
      </right>
      <top/>
      <bottom/>
    </border>
    <border>
      <left style="thin">
        <color indexed="8"/>
      </left>
      <right/>
      <top/>
      <bottom/>
    </border>
    <border>
      <left/>
      <right style="thin"/>
      <top style="thin"/>
      <bottom/>
    </border>
    <border>
      <left style="thin"/>
      <right/>
      <top style="thin"/>
      <bottom style="thin"/>
    </border>
    <border>
      <left style="thin"/>
      <right style="thin"/>
      <top/>
      <bottom style="thin"/>
    </border>
    <border>
      <left/>
      <right/>
      <top style="thin"/>
      <bottom/>
    </border>
    <border>
      <left style="medium"/>
      <right/>
      <top/>
      <bottom/>
    </border>
    <border>
      <left/>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bottom style="thin"/>
    </border>
    <border>
      <left/>
      <right/>
      <top style="medium"/>
      <bottom style="medium"/>
    </border>
    <border>
      <left/>
      <right style="medium"/>
      <top style="thin"/>
      <bottom style="medium"/>
    </border>
    <border>
      <left/>
      <right/>
      <top style="thin">
        <color indexed="8"/>
      </top>
      <bottom/>
    </border>
    <border>
      <left/>
      <right style="medium"/>
      <top style="thin"/>
      <bottom style="thin"/>
    </border>
    <border>
      <left style="thin"/>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medium"/>
      <right/>
      <top style="medium"/>
      <bottom style="medium"/>
    </border>
    <border>
      <left/>
      <right/>
      <top style="medium"/>
      <bottom/>
    </border>
    <border>
      <left style="medium"/>
      <right/>
      <top style="thin"/>
      <bottom style="medium"/>
    </border>
    <border>
      <left/>
      <right/>
      <top style="thin"/>
      <bottom style="medium"/>
    </border>
    <border>
      <left/>
      <right/>
      <top style="thin"/>
      <bottom style="thin"/>
    </border>
    <border>
      <left style="medium"/>
      <right/>
      <top style="medium"/>
      <bottom style="thin"/>
    </border>
    <border>
      <left/>
      <right/>
      <top style="medium"/>
      <bottom style="thin"/>
    </border>
    <border>
      <left/>
      <right style="medium"/>
      <top style="medium"/>
      <bottom style="thin"/>
    </border>
    <border>
      <left/>
      <right style="medium"/>
      <top/>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medium"/>
      <top style="medium"/>
      <bottom style="medium"/>
    </border>
    <border>
      <left style="medium"/>
      <right style="thin"/>
      <top style="medium"/>
      <bottom/>
    </border>
    <border>
      <left style="thin"/>
      <right style="medium"/>
      <top style="medium"/>
      <bottom/>
    </border>
  </borders>
  <cellStyleXfs count="61">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5">
    <xf numFmtId="0" fontId="0" fillId="0" borderId="0" xfId="0" applyFont="1" applyAlignment="1">
      <alignment vertical="top" wrapText="1"/>
    </xf>
    <xf numFmtId="0" fontId="6" fillId="33" borderId="10" xfId="0" applyNumberFormat="1" applyFont="1" applyFill="1" applyBorder="1" applyAlignment="1" applyProtection="1">
      <alignment horizontal="center" vertical="center"/>
      <protection locked="0"/>
    </xf>
    <xf numFmtId="0" fontId="6" fillId="33" borderId="11" xfId="0" applyNumberFormat="1" applyFont="1" applyFill="1" applyBorder="1" applyAlignment="1" applyProtection="1">
      <alignment horizontal="center" vertical="center"/>
      <protection locked="0"/>
    </xf>
    <xf numFmtId="1" fontId="9" fillId="0" borderId="12" xfId="0" applyNumberFormat="1" applyFont="1" applyBorder="1" applyAlignment="1" applyProtection="1">
      <alignment horizontal="center"/>
      <protection locked="0"/>
    </xf>
    <xf numFmtId="165" fontId="64" fillId="0" borderId="0" xfId="0" applyNumberFormat="1" applyFont="1" applyFill="1" applyBorder="1" applyAlignment="1" applyProtection="1">
      <alignment vertical="center"/>
      <protection/>
    </xf>
    <xf numFmtId="1" fontId="18" fillId="4" borderId="11" xfId="0" applyNumberFormat="1" applyFont="1" applyFill="1" applyBorder="1" applyAlignment="1" applyProtection="1">
      <alignment horizontal="center" vertical="center"/>
      <protection locked="0"/>
    </xf>
    <xf numFmtId="1" fontId="18" fillId="4" borderId="13"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8" fillId="0" borderId="14" xfId="0" applyNumberFormat="1" applyFont="1" applyFill="1" applyBorder="1" applyAlignment="1" applyProtection="1">
      <alignment horizontal="center" vertical="center"/>
      <protection locked="0"/>
    </xf>
    <xf numFmtId="0" fontId="18" fillId="0" borderId="11" xfId="0" applyNumberFormat="1" applyFont="1" applyFill="1" applyBorder="1" applyAlignment="1" applyProtection="1">
      <alignment horizontal="center" vertical="center"/>
      <protection locked="0"/>
    </xf>
    <xf numFmtId="1" fontId="18" fillId="0" borderId="11" xfId="0" applyNumberFormat="1" applyFont="1" applyFill="1" applyBorder="1" applyAlignment="1" applyProtection="1">
      <alignment horizontal="center" vertical="center"/>
      <protection locked="0"/>
    </xf>
    <xf numFmtId="1" fontId="18" fillId="0" borderId="11" xfId="0" applyNumberFormat="1" applyFont="1" applyBorder="1" applyAlignment="1" applyProtection="1">
      <alignment horizontal="center" vertical="center"/>
      <protection locked="0"/>
    </xf>
    <xf numFmtId="9" fontId="19" fillId="0" borderId="11" xfId="0" applyNumberFormat="1" applyFont="1" applyFill="1" applyBorder="1" applyAlignment="1" applyProtection="1">
      <alignment horizontal="center" vertical="center"/>
      <protection locked="0"/>
    </xf>
    <xf numFmtId="1" fontId="18" fillId="0" borderId="14" xfId="0" applyNumberFormat="1" applyFont="1" applyBorder="1" applyAlignment="1" applyProtection="1">
      <alignment horizontal="center" vertical="center"/>
      <protection locked="0"/>
    </xf>
    <xf numFmtId="1" fontId="19" fillId="0" borderId="11" xfId="0" applyNumberFormat="1" applyFont="1" applyFill="1" applyBorder="1" applyAlignment="1" applyProtection="1">
      <alignment horizontal="center" vertical="center"/>
      <protection locked="0"/>
    </xf>
    <xf numFmtId="0" fontId="18" fillId="34" borderId="11" xfId="0" applyNumberFormat="1" applyFont="1" applyFill="1" applyBorder="1" applyAlignment="1" applyProtection="1">
      <alignment horizontal="center" vertical="center"/>
      <protection locked="0"/>
    </xf>
    <xf numFmtId="1" fontId="3" fillId="0" borderId="0" xfId="0" applyNumberFormat="1" applyFont="1" applyBorder="1" applyAlignment="1" applyProtection="1">
      <alignment/>
      <protection/>
    </xf>
    <xf numFmtId="1" fontId="2" fillId="0" borderId="0" xfId="0" applyNumberFormat="1" applyFont="1" applyBorder="1" applyAlignment="1" applyProtection="1">
      <alignment/>
      <protection/>
    </xf>
    <xf numFmtId="1" fontId="4" fillId="0" borderId="0" xfId="0" applyNumberFormat="1" applyFont="1" applyBorder="1" applyAlignment="1" applyProtection="1">
      <alignment/>
      <protection/>
    </xf>
    <xf numFmtId="1" fontId="5" fillId="0" borderId="0" xfId="0" applyNumberFormat="1" applyFont="1" applyBorder="1" applyAlignment="1" applyProtection="1">
      <alignment/>
      <protection/>
    </xf>
    <xf numFmtId="0" fontId="8" fillId="0" borderId="0" xfId="0" applyNumberFormat="1" applyFont="1" applyBorder="1" applyAlignment="1" applyProtection="1">
      <alignment horizontal="right" vertical="center"/>
      <protection/>
    </xf>
    <xf numFmtId="0" fontId="0" fillId="0" borderId="0" xfId="0" applyNumberFormat="1" applyFont="1" applyBorder="1" applyAlignment="1" applyProtection="1">
      <alignment vertical="top" wrapText="1"/>
      <protection/>
    </xf>
    <xf numFmtId="0" fontId="0" fillId="0" borderId="0" xfId="0" applyNumberFormat="1" applyFont="1" applyAlignment="1" applyProtection="1">
      <alignment vertical="top" wrapText="1"/>
      <protection/>
    </xf>
    <xf numFmtId="0" fontId="8" fillId="0" borderId="0" xfId="0" applyNumberFormat="1" applyFont="1" applyAlignment="1" applyProtection="1">
      <alignment horizontal="right" vertical="center"/>
      <protection/>
    </xf>
    <xf numFmtId="0" fontId="0" fillId="0" borderId="0" xfId="0" applyNumberFormat="1" applyFont="1" applyBorder="1" applyAlignment="1" applyProtection="1">
      <alignment vertical="top"/>
      <protection/>
    </xf>
    <xf numFmtId="0" fontId="8" fillId="0" borderId="15" xfId="0" applyNumberFormat="1" applyFont="1" applyBorder="1" applyAlignment="1" applyProtection="1">
      <alignment horizontal="right" vertical="center"/>
      <protection/>
    </xf>
    <xf numFmtId="0" fontId="0" fillId="0" borderId="16" xfId="0" applyNumberFormat="1" applyFont="1" applyBorder="1" applyAlignment="1" applyProtection="1">
      <alignment vertical="top"/>
      <protection/>
    </xf>
    <xf numFmtId="0" fontId="0" fillId="0" borderId="0" xfId="0" applyNumberFormat="1" applyFont="1" applyAlignment="1" applyProtection="1">
      <alignment vertical="top"/>
      <protection/>
    </xf>
    <xf numFmtId="1" fontId="2" fillId="0" borderId="0" xfId="0" applyNumberFormat="1" applyFont="1" applyBorder="1" applyAlignment="1" applyProtection="1">
      <alignment/>
      <protection/>
    </xf>
    <xf numFmtId="1" fontId="21" fillId="0" borderId="0" xfId="0" applyNumberFormat="1" applyFont="1" applyBorder="1" applyAlignment="1" applyProtection="1">
      <alignment/>
      <protection/>
    </xf>
    <xf numFmtId="1" fontId="65" fillId="0" borderId="0" xfId="0" applyNumberFormat="1" applyFont="1" applyFill="1" applyBorder="1" applyAlignment="1" applyProtection="1">
      <alignment/>
      <protection hidden="1"/>
    </xf>
    <xf numFmtId="0" fontId="17" fillId="0" borderId="0" xfId="0" applyNumberFormat="1" applyFont="1" applyAlignment="1" applyProtection="1">
      <alignment vertical="top" wrapText="1"/>
      <protection/>
    </xf>
    <xf numFmtId="1" fontId="2" fillId="0" borderId="0" xfId="0" applyNumberFormat="1" applyFont="1" applyBorder="1" applyAlignment="1" applyProtection="1">
      <alignment/>
      <protection hidden="1"/>
    </xf>
    <xf numFmtId="1" fontId="66" fillId="0" borderId="0" xfId="0" applyNumberFormat="1" applyFont="1" applyFill="1" applyBorder="1" applyAlignment="1" applyProtection="1">
      <alignment/>
      <protection hidden="1"/>
    </xf>
    <xf numFmtId="1" fontId="2" fillId="0" borderId="0" xfId="0" applyNumberFormat="1" applyFont="1" applyBorder="1" applyAlignment="1" applyProtection="1">
      <alignment/>
      <protection hidden="1"/>
    </xf>
    <xf numFmtId="0" fontId="20" fillId="0" borderId="0" xfId="0" applyNumberFormat="1" applyFont="1" applyBorder="1" applyAlignment="1" applyProtection="1">
      <alignment horizontal="left" vertical="center"/>
      <protection/>
    </xf>
    <xf numFmtId="1" fontId="10" fillId="0" borderId="0" xfId="0" applyNumberFormat="1" applyFont="1" applyBorder="1" applyAlignment="1" applyProtection="1">
      <alignment/>
      <protection/>
    </xf>
    <xf numFmtId="0" fontId="9" fillId="0" borderId="0" xfId="0" applyNumberFormat="1" applyFont="1" applyFill="1" applyBorder="1" applyAlignment="1" applyProtection="1">
      <alignment vertical="center" wrapText="1"/>
      <protection/>
    </xf>
    <xf numFmtId="0" fontId="7" fillId="33" borderId="11"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0" fontId="22" fillId="35" borderId="11" xfId="0"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9" fillId="36" borderId="11" xfId="0" applyNumberFormat="1" applyFont="1" applyFill="1" applyBorder="1" applyAlignment="1" applyProtection="1">
      <alignment horizontal="center" vertical="center"/>
      <protection/>
    </xf>
    <xf numFmtId="9" fontId="19" fillId="36" borderId="11" xfId="57" applyFont="1" applyFill="1" applyBorder="1" applyAlignment="1" applyProtection="1">
      <alignment horizontal="center" vertical="center"/>
      <protection/>
    </xf>
    <xf numFmtId="1" fontId="19" fillId="37" borderId="11" xfId="0" applyNumberFormat="1" applyFont="1" applyFill="1" applyBorder="1" applyAlignment="1" applyProtection="1">
      <alignment horizontal="center" vertical="center"/>
      <protection/>
    </xf>
    <xf numFmtId="0" fontId="18" fillId="36" borderId="14" xfId="0" applyNumberFormat="1" applyFont="1" applyFill="1" applyBorder="1" applyAlignment="1" applyProtection="1">
      <alignment horizontal="center" vertical="center"/>
      <protection/>
    </xf>
    <xf numFmtId="0" fontId="18" fillId="36" borderId="11" xfId="0" applyNumberFormat="1" applyFont="1" applyFill="1" applyBorder="1" applyAlignment="1" applyProtection="1">
      <alignment horizontal="center" vertical="center"/>
      <protection/>
    </xf>
    <xf numFmtId="0" fontId="18" fillId="36" borderId="18"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8" fillId="0" borderId="14" xfId="0" applyNumberFormat="1" applyFont="1" applyBorder="1" applyAlignment="1" applyProtection="1">
      <alignment horizontal="center" vertical="center"/>
      <protection/>
    </xf>
    <xf numFmtId="0" fontId="18" fillId="0" borderId="11" xfId="0" applyNumberFormat="1" applyFont="1" applyBorder="1" applyAlignment="1" applyProtection="1">
      <alignment horizontal="center" vertical="center"/>
      <protection/>
    </xf>
    <xf numFmtId="0" fontId="19" fillId="0" borderId="19" xfId="0" applyNumberFormat="1" applyFont="1" applyFill="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left" vertical="center"/>
      <protection/>
    </xf>
    <xf numFmtId="0" fontId="12" fillId="0" borderId="0" xfId="0" applyNumberFormat="1" applyFont="1" applyFill="1" applyBorder="1" applyAlignment="1" applyProtection="1">
      <alignment horizontal="center" vertical="center"/>
      <protection/>
    </xf>
    <xf numFmtId="1" fontId="12" fillId="0" borderId="0" xfId="0" applyNumberFormat="1" applyFont="1" applyFill="1" applyBorder="1" applyAlignment="1" applyProtection="1">
      <alignment horizontal="center" vertical="center"/>
      <protection/>
    </xf>
    <xf numFmtId="1" fontId="12" fillId="0" borderId="20"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protection/>
    </xf>
    <xf numFmtId="1" fontId="12" fillId="0" borderId="20" xfId="0" applyNumberFormat="1" applyFont="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15" fillId="0" borderId="21" xfId="0" applyNumberFormat="1" applyFont="1" applyBorder="1" applyAlignment="1" applyProtection="1">
      <alignment horizontal="left" wrapText="1"/>
      <protection/>
    </xf>
    <xf numFmtId="0" fontId="15" fillId="0" borderId="0" xfId="0" applyNumberFormat="1" applyFont="1" applyBorder="1" applyAlignment="1" applyProtection="1">
      <alignment wrapText="1"/>
      <protection/>
    </xf>
    <xf numFmtId="0" fontId="15" fillId="0" borderId="0" xfId="0" applyNumberFormat="1" applyFont="1" applyBorder="1" applyAlignment="1" applyProtection="1">
      <alignment vertical="top"/>
      <protection/>
    </xf>
    <xf numFmtId="0" fontId="9" fillId="0" borderId="0" xfId="0" applyNumberFormat="1" applyFont="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3" fillId="0" borderId="0" xfId="0" applyNumberFormat="1" applyFont="1" applyBorder="1" applyAlignment="1" applyProtection="1">
      <alignment vertical="center" wrapText="1"/>
      <protection/>
    </xf>
    <xf numFmtId="1" fontId="10" fillId="0" borderId="0" xfId="0" applyNumberFormat="1" applyFont="1" applyBorder="1" applyAlignment="1" applyProtection="1">
      <alignment horizontal="left"/>
      <protection/>
    </xf>
    <xf numFmtId="0" fontId="20" fillId="0" borderId="0" xfId="0" applyNumberFormat="1" applyFont="1" applyBorder="1" applyAlignment="1" applyProtection="1">
      <alignment horizontal="left"/>
      <protection/>
    </xf>
    <xf numFmtId="0" fontId="67" fillId="0" borderId="0" xfId="0" applyNumberFormat="1" applyFont="1" applyBorder="1" applyAlignment="1" applyProtection="1">
      <alignment horizontal="center"/>
      <protection hidden="1"/>
    </xf>
    <xf numFmtId="0" fontId="67" fillId="0" borderId="0" xfId="0" applyNumberFormat="1" applyFont="1" applyBorder="1" applyAlignment="1" applyProtection="1">
      <alignment horizontal="left"/>
      <protection hidden="1"/>
    </xf>
    <xf numFmtId="0" fontId="9" fillId="0" borderId="0" xfId="0" applyNumberFormat="1" applyFont="1" applyBorder="1" applyAlignment="1" applyProtection="1">
      <alignment horizontal="right" vertical="center"/>
      <protection/>
    </xf>
    <xf numFmtId="0" fontId="7" fillId="33" borderId="14" xfId="0" applyNumberFormat="1" applyFont="1" applyFill="1" applyBorder="1" applyAlignment="1" applyProtection="1">
      <alignment horizontal="center" vertical="center"/>
      <protection/>
    </xf>
    <xf numFmtId="9" fontId="18" fillId="36" borderId="14" xfId="0" applyNumberFormat="1" applyFont="1" applyFill="1" applyBorder="1" applyAlignment="1" applyProtection="1">
      <alignment horizontal="center" vertical="center"/>
      <protection/>
    </xf>
    <xf numFmtId="9" fontId="18" fillId="36" borderId="11" xfId="0" applyNumberFormat="1" applyFont="1" applyFill="1" applyBorder="1" applyAlignment="1" applyProtection="1">
      <alignment horizontal="center" vertical="center"/>
      <protection/>
    </xf>
    <xf numFmtId="9" fontId="19" fillId="36" borderId="11" xfId="0" applyNumberFormat="1" applyFont="1" applyFill="1" applyBorder="1" applyAlignment="1" applyProtection="1">
      <alignment horizontal="center" vertical="center"/>
      <protection/>
    </xf>
    <xf numFmtId="37" fontId="19" fillId="36" borderId="11" xfId="42" applyNumberFormat="1" applyFont="1" applyFill="1" applyBorder="1" applyAlignment="1" applyProtection="1">
      <alignment horizontal="center" vertical="center"/>
      <protection/>
    </xf>
    <xf numFmtId="0" fontId="10" fillId="0" borderId="0" xfId="0" applyNumberFormat="1" applyFont="1" applyBorder="1" applyAlignment="1" applyProtection="1">
      <alignment vertical="center"/>
      <protection/>
    </xf>
    <xf numFmtId="1" fontId="12" fillId="0" borderId="0" xfId="0" applyNumberFormat="1" applyFont="1" applyBorder="1" applyAlignment="1" applyProtection="1">
      <alignment/>
      <protection/>
    </xf>
    <xf numFmtId="1" fontId="15" fillId="0" borderId="0" xfId="0" applyNumberFormat="1" applyFont="1" applyBorder="1" applyAlignment="1" applyProtection="1">
      <alignment/>
      <protection/>
    </xf>
    <xf numFmtId="0" fontId="0" fillId="0" borderId="0" xfId="0" applyFont="1" applyBorder="1" applyAlignment="1" applyProtection="1">
      <alignment wrapText="1"/>
      <protection/>
    </xf>
    <xf numFmtId="0" fontId="12" fillId="0" borderId="0" xfId="0" applyNumberFormat="1" applyFont="1" applyBorder="1" applyAlignment="1" applyProtection="1">
      <alignment wrapText="1"/>
      <protection/>
    </xf>
    <xf numFmtId="0" fontId="16" fillId="0" borderId="0" xfId="0" applyFont="1" applyBorder="1" applyAlignment="1" applyProtection="1">
      <alignment wrapText="1"/>
      <protection/>
    </xf>
    <xf numFmtId="0" fontId="0" fillId="0" borderId="0" xfId="0" applyFont="1" applyAlignment="1" applyProtection="1">
      <alignment vertical="top" wrapText="1"/>
      <protection/>
    </xf>
    <xf numFmtId="0" fontId="14" fillId="0" borderId="0" xfId="0" applyNumberFormat="1" applyFont="1" applyAlignment="1" applyProtection="1">
      <alignment vertical="top" wrapText="1"/>
      <protection/>
    </xf>
    <xf numFmtId="1" fontId="9" fillId="0" borderId="0" xfId="0" applyNumberFormat="1" applyFont="1" applyBorder="1" applyAlignment="1" applyProtection="1">
      <alignment horizontal="center" vertical="center"/>
      <protection/>
    </xf>
    <xf numFmtId="165" fontId="8" fillId="0" borderId="0" xfId="0" applyNumberFormat="1" applyFont="1" applyFill="1" applyBorder="1" applyAlignment="1" applyProtection="1">
      <alignment horizontal="center" vertical="center"/>
      <protection/>
    </xf>
    <xf numFmtId="165" fontId="8" fillId="0" borderId="0" xfId="0" applyNumberFormat="1" applyFont="1" applyFill="1" applyBorder="1" applyAlignment="1" applyProtection="1">
      <alignment vertical="center"/>
      <protection/>
    </xf>
    <xf numFmtId="165" fontId="13" fillId="0" borderId="0" xfId="0" applyNumberFormat="1" applyFont="1" applyFill="1" applyBorder="1" applyAlignment="1" applyProtection="1">
      <alignment vertical="center"/>
      <protection/>
    </xf>
    <xf numFmtId="0" fontId="9" fillId="0" borderId="0" xfId="0" applyNumberFormat="1" applyFont="1" applyBorder="1" applyAlignment="1" applyProtection="1">
      <alignment horizontal="center" vertical="center"/>
      <protection/>
    </xf>
    <xf numFmtId="1" fontId="8" fillId="0" borderId="0"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top"/>
      <protection/>
    </xf>
    <xf numFmtId="9" fontId="19" fillId="37" borderId="11" xfId="57" applyFont="1" applyFill="1" applyBorder="1" applyAlignment="1" applyProtection="1">
      <alignment horizontal="center" vertical="center"/>
      <protection/>
    </xf>
    <xf numFmtId="0" fontId="9" fillId="36" borderId="0" xfId="0" applyNumberFormat="1" applyFont="1" applyFill="1" applyBorder="1" applyAlignment="1" applyProtection="1">
      <alignment vertical="center" wrapText="1"/>
      <protection/>
    </xf>
    <xf numFmtId="0" fontId="22" fillId="35" borderId="14" xfId="0" applyFont="1" applyFill="1" applyBorder="1" applyAlignment="1" applyProtection="1">
      <alignment horizontal="center" vertical="center"/>
      <protection/>
    </xf>
    <xf numFmtId="1" fontId="12" fillId="0" borderId="22" xfId="0" applyNumberFormat="1" applyFont="1" applyFill="1" applyBorder="1" applyAlignment="1" applyProtection="1">
      <alignment horizontal="center" vertical="center"/>
      <protection/>
    </xf>
    <xf numFmtId="1" fontId="18" fillId="4" borderId="23" xfId="0" applyNumberFormat="1" applyFont="1" applyFill="1" applyBorder="1" applyAlignment="1" applyProtection="1">
      <alignment horizontal="center" vertical="center"/>
      <protection locked="0"/>
    </xf>
    <xf numFmtId="1" fontId="18" fillId="4" borderId="24" xfId="0" applyNumberFormat="1" applyFont="1" applyFill="1" applyBorder="1" applyAlignment="1" applyProtection="1">
      <alignment horizontal="center" vertical="center"/>
      <protection locked="0"/>
    </xf>
    <xf numFmtId="1" fontId="18" fillId="4" borderId="25" xfId="0" applyNumberFormat="1" applyFont="1" applyFill="1" applyBorder="1" applyAlignment="1" applyProtection="1">
      <alignment horizontal="center" vertical="center"/>
      <protection locked="0"/>
    </xf>
    <xf numFmtId="0" fontId="23" fillId="35" borderId="26" xfId="0" applyFont="1" applyFill="1" applyBorder="1" applyAlignment="1" applyProtection="1">
      <alignment horizontal="center" vertical="center"/>
      <protection/>
    </xf>
    <xf numFmtId="0" fontId="23" fillId="35" borderId="27" xfId="0" applyFont="1" applyFill="1" applyBorder="1" applyAlignment="1" applyProtection="1">
      <alignment horizontal="center" vertical="center"/>
      <protection/>
    </xf>
    <xf numFmtId="0" fontId="23" fillId="35" borderId="28" xfId="0" applyFont="1" applyFill="1" applyBorder="1" applyAlignment="1" applyProtection="1">
      <alignment horizontal="center" vertical="center"/>
      <protection/>
    </xf>
    <xf numFmtId="0" fontId="7" fillId="9" borderId="11" xfId="0" applyNumberFormat="1" applyFont="1" applyFill="1" applyBorder="1" applyAlignment="1" applyProtection="1">
      <alignment horizontal="center" vertical="center"/>
      <protection/>
    </xf>
    <xf numFmtId="0" fontId="0" fillId="0" borderId="0" xfId="0" applyFont="1" applyAlignment="1" applyProtection="1">
      <alignment vertical="center" wrapText="1"/>
      <protection/>
    </xf>
    <xf numFmtId="0" fontId="9" fillId="0" borderId="0" xfId="0" applyNumberFormat="1" applyFont="1" applyBorder="1" applyAlignment="1" applyProtection="1">
      <alignment horizontal="left" vertical="center"/>
      <protection/>
    </xf>
    <xf numFmtId="0" fontId="0" fillId="0" borderId="0" xfId="0" applyNumberFormat="1" applyFont="1" applyAlignment="1" applyProtection="1">
      <alignment vertical="center" wrapText="1"/>
      <protection/>
    </xf>
    <xf numFmtId="1" fontId="10" fillId="0" borderId="0" xfId="0" applyNumberFormat="1" applyFont="1" applyBorder="1" applyAlignment="1" applyProtection="1">
      <alignment vertical="center"/>
      <protection/>
    </xf>
    <xf numFmtId="9" fontId="18" fillId="4" borderId="29" xfId="57" applyFont="1" applyFill="1" applyBorder="1" applyAlignment="1" applyProtection="1">
      <alignment horizontal="center" vertical="center"/>
      <protection locked="0"/>
    </xf>
    <xf numFmtId="9" fontId="18" fillId="4" borderId="11" xfId="57" applyFont="1" applyFill="1" applyBorder="1" applyAlignment="1" applyProtection="1">
      <alignment horizontal="center" vertical="center"/>
      <protection locked="0"/>
    </xf>
    <xf numFmtId="9" fontId="18" fillId="4" borderId="13" xfId="57" applyFont="1" applyFill="1" applyBorder="1" applyAlignment="1" applyProtection="1">
      <alignment horizontal="center" vertical="center"/>
      <protection locked="0"/>
    </xf>
    <xf numFmtId="1" fontId="18" fillId="4" borderId="19" xfId="0" applyNumberFormat="1" applyFont="1" applyFill="1" applyBorder="1" applyAlignment="1" applyProtection="1">
      <alignment horizontal="center" vertical="center"/>
      <protection locked="0"/>
    </xf>
    <xf numFmtId="1" fontId="18" fillId="4" borderId="30" xfId="0" applyNumberFormat="1" applyFont="1" applyFill="1" applyBorder="1" applyAlignment="1" applyProtection="1">
      <alignment horizontal="center" vertical="center"/>
      <protection locked="0"/>
    </xf>
    <xf numFmtId="0" fontId="23" fillId="35" borderId="23" xfId="0" applyFont="1" applyFill="1" applyBorder="1" applyAlignment="1" applyProtection="1">
      <alignment horizontal="center" vertical="center"/>
      <protection/>
    </xf>
    <xf numFmtId="0" fontId="23" fillId="35" borderId="24" xfId="0" applyFont="1" applyFill="1" applyBorder="1" applyAlignment="1" applyProtection="1">
      <alignment horizontal="center" vertical="center"/>
      <protection/>
    </xf>
    <xf numFmtId="0" fontId="23" fillId="35" borderId="25" xfId="0" applyFont="1" applyFill="1" applyBorder="1" applyAlignment="1" applyProtection="1">
      <alignment horizontal="center" vertical="center"/>
      <protection/>
    </xf>
    <xf numFmtId="0" fontId="25" fillId="0" borderId="0" xfId="0" applyNumberFormat="1" applyFont="1" applyAlignment="1" applyProtection="1">
      <alignment vertical="top" wrapText="1"/>
      <protection/>
    </xf>
    <xf numFmtId="1" fontId="9" fillId="0" borderId="0" xfId="0" applyNumberFormat="1" applyFont="1" applyBorder="1" applyAlignment="1" applyProtection="1">
      <alignment horizontal="left"/>
      <protection/>
    </xf>
    <xf numFmtId="0" fontId="25" fillId="0" borderId="0" xfId="0" applyNumberFormat="1" applyFont="1" applyBorder="1" applyAlignment="1" applyProtection="1">
      <alignment vertical="top" wrapText="1"/>
      <protection/>
    </xf>
    <xf numFmtId="0" fontId="7" fillId="9" borderId="11" xfId="0" applyNumberFormat="1" applyFont="1" applyFill="1" applyBorder="1" applyAlignment="1" applyProtection="1">
      <alignment horizontal="center" vertical="center" wrapText="1"/>
      <protection/>
    </xf>
    <xf numFmtId="0" fontId="18" fillId="0" borderId="14" xfId="0" applyNumberFormat="1" applyFont="1" applyBorder="1" applyAlignment="1" applyProtection="1">
      <alignment horizontal="center" vertical="center" wrapText="1"/>
      <protection locked="0"/>
    </xf>
    <xf numFmtId="0" fontId="18" fillId="0" borderId="11" xfId="0" applyNumberFormat="1" applyFont="1" applyBorder="1" applyAlignment="1" applyProtection="1">
      <alignment horizontal="center" vertical="center" wrapText="1"/>
      <protection locked="0"/>
    </xf>
    <xf numFmtId="1" fontId="18" fillId="0" borderId="11" xfId="0" applyNumberFormat="1" applyFont="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165" fontId="9" fillId="38" borderId="31" xfId="0" applyNumberFormat="1" applyFont="1" applyFill="1" applyBorder="1" applyAlignment="1" applyProtection="1">
      <alignment vertical="center"/>
      <protection/>
    </xf>
    <xf numFmtId="167" fontId="19" fillId="36" borderId="11" xfId="57" applyNumberFormat="1" applyFont="1" applyFill="1" applyBorder="1" applyAlignment="1" applyProtection="1">
      <alignment horizontal="center" vertical="center"/>
      <protection/>
    </xf>
    <xf numFmtId="166" fontId="18" fillId="0" borderId="11" xfId="0" applyNumberFormat="1" applyFont="1" applyFill="1" applyBorder="1" applyAlignment="1" applyProtection="1">
      <alignment horizontal="center" vertical="center"/>
      <protection locked="0"/>
    </xf>
    <xf numFmtId="166" fontId="18" fillId="0" borderId="11" xfId="0" applyNumberFormat="1" applyFont="1" applyBorder="1" applyAlignment="1" applyProtection="1">
      <alignment horizontal="center" vertical="center"/>
      <protection locked="0"/>
    </xf>
    <xf numFmtId="166" fontId="18" fillId="4" borderId="32" xfId="0" applyNumberFormat="1" applyFont="1" applyFill="1" applyBorder="1" applyAlignment="1" applyProtection="1">
      <alignment horizontal="center" vertical="center"/>
      <protection locked="0"/>
    </xf>
    <xf numFmtId="166" fontId="18" fillId="4" borderId="24" xfId="0"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xf>
    <xf numFmtId="0" fontId="17" fillId="0" borderId="0" xfId="0" applyFont="1" applyAlignment="1" applyProtection="1">
      <alignment vertical="top" wrapText="1"/>
      <protection/>
    </xf>
    <xf numFmtId="0" fontId="0" fillId="0" borderId="0" xfId="0" applyFont="1" applyBorder="1" applyAlignment="1" applyProtection="1">
      <alignment/>
      <protection/>
    </xf>
    <xf numFmtId="1" fontId="68" fillId="0" borderId="33" xfId="0" applyNumberFormat="1" applyFont="1" applyFill="1" applyBorder="1" applyAlignment="1" applyProtection="1">
      <alignment/>
      <protection hidden="1"/>
    </xf>
    <xf numFmtId="0" fontId="18" fillId="4" borderId="34" xfId="0" applyNumberFormat="1" applyFont="1" applyFill="1" applyBorder="1" applyAlignment="1" applyProtection="1">
      <alignment horizontal="center" vertical="center"/>
      <protection locked="0"/>
    </xf>
    <xf numFmtId="1" fontId="18" fillId="4" borderId="29" xfId="0" applyNumberFormat="1" applyFont="1" applyFill="1" applyBorder="1" applyAlignment="1" applyProtection="1">
      <alignment horizontal="center" vertical="center" wrapText="1"/>
      <protection locked="0"/>
    </xf>
    <xf numFmtId="1" fontId="18" fillId="4" borderId="11" xfId="0" applyNumberFormat="1" applyFont="1" applyFill="1" applyBorder="1" applyAlignment="1" applyProtection="1">
      <alignment horizontal="center" vertical="center" wrapText="1"/>
      <protection locked="0"/>
    </xf>
    <xf numFmtId="1" fontId="18" fillId="4" borderId="13"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protection/>
    </xf>
    <xf numFmtId="0" fontId="6" fillId="33" borderId="18" xfId="0" applyNumberFormat="1" applyFont="1" applyFill="1" applyBorder="1" applyAlignment="1" applyProtection="1">
      <alignment horizontal="center" vertical="center"/>
      <protection locked="0"/>
    </xf>
    <xf numFmtId="0" fontId="6" fillId="33" borderId="14" xfId="0" applyNumberFormat="1" applyFont="1" applyFill="1" applyBorder="1" applyAlignment="1" applyProtection="1">
      <alignment horizontal="center" vertical="center"/>
      <protection locked="0"/>
    </xf>
    <xf numFmtId="0" fontId="7" fillId="0" borderId="26" xfId="0" applyNumberFormat="1" applyFont="1" applyBorder="1" applyAlignment="1" applyProtection="1">
      <alignment horizontal="center" vertical="center"/>
      <protection/>
    </xf>
    <xf numFmtId="1" fontId="7" fillId="0" borderId="27" xfId="0" applyNumberFormat="1" applyFont="1" applyBorder="1" applyAlignment="1" applyProtection="1">
      <alignment horizontal="center" vertical="center"/>
      <protection/>
    </xf>
    <xf numFmtId="1" fontId="7" fillId="0" borderId="28" xfId="0" applyNumberFormat="1" applyFont="1" applyBorder="1" applyAlignment="1" applyProtection="1">
      <alignment horizontal="center" vertical="center"/>
      <protection/>
    </xf>
    <xf numFmtId="0" fontId="8" fillId="0" borderId="35"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left" vertical="center"/>
      <protection/>
    </xf>
    <xf numFmtId="1" fontId="7" fillId="0" borderId="11" xfId="0" applyNumberFormat="1" applyFont="1" applyBorder="1" applyAlignment="1" applyProtection="1">
      <alignment horizontal="left" vertical="center"/>
      <protection/>
    </xf>
    <xf numFmtId="1" fontId="7" fillId="0" borderId="18" xfId="0" applyNumberFormat="1" applyFont="1" applyBorder="1" applyAlignment="1" applyProtection="1">
      <alignment horizontal="left" vertical="center"/>
      <protection/>
    </xf>
    <xf numFmtId="164" fontId="6" fillId="33" borderId="36" xfId="0" applyNumberFormat="1" applyFont="1" applyFill="1" applyBorder="1" applyAlignment="1" applyProtection="1">
      <alignment horizontal="center" vertical="center"/>
      <protection locked="0"/>
    </xf>
    <xf numFmtId="164" fontId="6" fillId="33" borderId="37" xfId="0" applyNumberFormat="1" applyFont="1" applyFill="1" applyBorder="1" applyAlignment="1" applyProtection="1">
      <alignment horizontal="center" vertical="center"/>
      <protection locked="0"/>
    </xf>
    <xf numFmtId="0" fontId="2" fillId="0" borderId="11"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19" fillId="0" borderId="38" xfId="0" applyNumberFormat="1" applyFont="1" applyBorder="1" applyAlignment="1" applyProtection="1">
      <alignment horizontal="center" vertical="center" wrapText="1"/>
      <protection/>
    </xf>
    <xf numFmtId="0" fontId="19" fillId="0" borderId="31"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vertical="center"/>
      <protection/>
    </xf>
    <xf numFmtId="1" fontId="2" fillId="0" borderId="11" xfId="0" applyNumberFormat="1" applyFont="1" applyBorder="1" applyAlignment="1" applyProtection="1">
      <alignment vertical="center"/>
      <protection/>
    </xf>
    <xf numFmtId="1" fontId="2" fillId="0" borderId="18" xfId="0" applyNumberFormat="1" applyFont="1" applyBorder="1" applyAlignment="1" applyProtection="1">
      <alignment vertical="center"/>
      <protection/>
    </xf>
    <xf numFmtId="0" fontId="10" fillId="0" borderId="39" xfId="0" applyNumberFormat="1" applyFont="1" applyBorder="1" applyAlignment="1" applyProtection="1">
      <alignment horizontal="left" vertical="center"/>
      <protection/>
    </xf>
    <xf numFmtId="0" fontId="2" fillId="0" borderId="18" xfId="0" applyNumberFormat="1" applyFont="1" applyBorder="1" applyAlignment="1" applyProtection="1">
      <alignment vertical="center"/>
      <protection/>
    </xf>
    <xf numFmtId="14" fontId="24" fillId="0" borderId="40" xfId="0" applyNumberFormat="1" applyFont="1" applyBorder="1" applyAlignment="1" applyProtection="1">
      <alignment horizontal="center" vertical="center"/>
      <protection locked="0"/>
    </xf>
    <xf numFmtId="14" fontId="24" fillId="0" borderId="32" xfId="0" applyNumberFormat="1" applyFont="1" applyBorder="1" applyAlignment="1" applyProtection="1">
      <alignment horizontal="center" vertical="center"/>
      <protection locked="0"/>
    </xf>
    <xf numFmtId="0" fontId="9" fillId="39" borderId="11" xfId="0" applyNumberFormat="1" applyFont="1" applyFill="1" applyBorder="1" applyAlignment="1" applyProtection="1">
      <alignment horizontal="center" vertical="center"/>
      <protection/>
    </xf>
    <xf numFmtId="0" fontId="9" fillId="39" borderId="18" xfId="0" applyNumberFormat="1" applyFont="1" applyFill="1" applyBorder="1" applyAlignment="1" applyProtection="1">
      <alignment horizontal="center" vertical="center"/>
      <protection/>
    </xf>
    <xf numFmtId="14" fontId="8" fillId="0" borderId="40" xfId="0" applyNumberFormat="1" applyFont="1" applyBorder="1" applyAlignment="1" applyProtection="1">
      <alignment horizontal="center" vertical="center"/>
      <protection locked="0"/>
    </xf>
    <xf numFmtId="14" fontId="8" fillId="0" borderId="41" xfId="0" applyNumberFormat="1" applyFont="1" applyBorder="1" applyAlignment="1" applyProtection="1">
      <alignment horizontal="center" vertical="center"/>
      <protection locked="0"/>
    </xf>
    <xf numFmtId="14" fontId="8" fillId="0" borderId="32" xfId="0" applyNumberFormat="1" applyFont="1" applyBorder="1" applyAlignment="1" applyProtection="1">
      <alignment horizontal="center" vertical="center"/>
      <protection locked="0"/>
    </xf>
    <xf numFmtId="1" fontId="10" fillId="0" borderId="18" xfId="0" applyNumberFormat="1" applyFont="1" applyBorder="1" applyAlignment="1" applyProtection="1">
      <alignment horizontal="center" vertical="center" wrapText="1"/>
      <protection/>
    </xf>
    <xf numFmtId="1" fontId="10" fillId="0" borderId="42" xfId="0" applyNumberFormat="1" applyFont="1" applyBorder="1" applyAlignment="1" applyProtection="1">
      <alignment horizontal="center" vertical="center" wrapText="1"/>
      <protection/>
    </xf>
    <xf numFmtId="1" fontId="10" fillId="0" borderId="14" xfId="0" applyNumberFormat="1" applyFont="1" applyBorder="1" applyAlignment="1" applyProtection="1">
      <alignment horizontal="center" vertical="center" wrapText="1"/>
      <protection/>
    </xf>
    <xf numFmtId="0" fontId="6" fillId="0" borderId="43" xfId="0" applyNumberFormat="1" applyFont="1" applyBorder="1" applyAlignment="1" applyProtection="1">
      <alignment horizontal="center" vertical="center" wrapText="1"/>
      <protection locked="0"/>
    </xf>
    <xf numFmtId="0" fontId="6" fillId="0" borderId="44" xfId="0" applyNumberFormat="1" applyFont="1" applyBorder="1" applyAlignment="1" applyProtection="1">
      <alignment horizontal="center" vertical="center" wrapText="1"/>
      <protection locked="0"/>
    </xf>
    <xf numFmtId="0" fontId="6" fillId="0" borderId="45" xfId="0" applyNumberFormat="1" applyFont="1" applyBorder="1" applyAlignment="1" applyProtection="1">
      <alignment horizontal="center" vertical="center" wrapText="1"/>
      <protection locked="0"/>
    </xf>
    <xf numFmtId="14" fontId="8" fillId="0" borderId="21"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46" xfId="0" applyNumberFormat="1" applyFont="1" applyBorder="1" applyAlignment="1" applyProtection="1">
      <alignment horizontal="center" vertical="center"/>
      <protection locked="0"/>
    </xf>
    <xf numFmtId="0" fontId="9" fillId="39" borderId="47" xfId="0" applyNumberFormat="1" applyFont="1" applyFill="1" applyBorder="1" applyAlignment="1" applyProtection="1">
      <alignment horizontal="center" vertical="center" wrapText="1"/>
      <protection/>
    </xf>
    <xf numFmtId="0" fontId="9" fillId="39" borderId="20" xfId="0" applyNumberFormat="1" applyFont="1" applyFill="1" applyBorder="1" applyAlignment="1" applyProtection="1">
      <alignment horizontal="center" vertical="center" wrapText="1"/>
      <protection/>
    </xf>
    <xf numFmtId="0" fontId="9" fillId="39" borderId="17" xfId="0" applyNumberFormat="1" applyFont="1" applyFill="1" applyBorder="1" applyAlignment="1" applyProtection="1">
      <alignment horizontal="center" vertical="center" wrapText="1"/>
      <protection/>
    </xf>
    <xf numFmtId="0" fontId="9" fillId="39" borderId="48" xfId="0" applyNumberFormat="1" applyFont="1" applyFill="1" applyBorder="1" applyAlignment="1" applyProtection="1">
      <alignment horizontal="center" vertical="center" wrapText="1"/>
      <protection/>
    </xf>
    <xf numFmtId="0" fontId="9" fillId="39" borderId="49" xfId="0" applyNumberFormat="1" applyFont="1" applyFill="1" applyBorder="1" applyAlignment="1" applyProtection="1">
      <alignment horizontal="center" vertical="center" wrapText="1"/>
      <protection/>
    </xf>
    <xf numFmtId="0" fontId="9" fillId="39" borderId="50" xfId="0" applyNumberFormat="1" applyFont="1" applyFill="1" applyBorder="1" applyAlignment="1" applyProtection="1">
      <alignment horizontal="center" vertical="center" wrapText="1"/>
      <protection/>
    </xf>
    <xf numFmtId="0" fontId="9" fillId="36" borderId="38" xfId="0" applyNumberFormat="1" applyFont="1" applyFill="1" applyBorder="1" applyAlignment="1" applyProtection="1">
      <alignment horizontal="center" vertical="center" wrapText="1"/>
      <protection/>
    </xf>
    <xf numFmtId="0" fontId="9" fillId="36" borderId="31" xfId="0" applyNumberFormat="1" applyFont="1" applyFill="1" applyBorder="1" applyAlignment="1" applyProtection="1">
      <alignment horizontal="center" vertical="center" wrapText="1"/>
      <protection/>
    </xf>
    <xf numFmtId="0" fontId="9" fillId="36" borderId="51" xfId="0" applyNumberFormat="1" applyFont="1" applyFill="1" applyBorder="1" applyAlignment="1" applyProtection="1">
      <alignment horizontal="center" vertical="center" wrapText="1"/>
      <protection/>
    </xf>
    <xf numFmtId="0" fontId="3" fillId="40" borderId="38" xfId="0" applyNumberFormat="1" applyFont="1" applyFill="1" applyBorder="1" applyAlignment="1" applyProtection="1">
      <alignment horizontal="center" vertical="center"/>
      <protection/>
    </xf>
    <xf numFmtId="0" fontId="3" fillId="40" borderId="51" xfId="0" applyNumberFormat="1" applyFont="1" applyFill="1" applyBorder="1" applyAlignment="1" applyProtection="1">
      <alignment horizontal="center" vertical="center"/>
      <protection/>
    </xf>
    <xf numFmtId="0" fontId="9" fillId="39" borderId="42" xfId="0" applyNumberFormat="1" applyFont="1" applyFill="1" applyBorder="1" applyAlignment="1" applyProtection="1">
      <alignment horizontal="center" vertical="center"/>
      <protection/>
    </xf>
    <xf numFmtId="1" fontId="9" fillId="0" borderId="38" xfId="0" applyNumberFormat="1" applyFont="1" applyFill="1" applyBorder="1" applyAlignment="1" applyProtection="1">
      <alignment horizontal="center" vertical="center" wrapText="1"/>
      <protection/>
    </xf>
    <xf numFmtId="1" fontId="9" fillId="0" borderId="31" xfId="0" applyNumberFormat="1" applyFont="1" applyFill="1" applyBorder="1" applyAlignment="1" applyProtection="1">
      <alignment horizontal="center" vertical="center" wrapText="1"/>
      <protection/>
    </xf>
    <xf numFmtId="1" fontId="9" fillId="0" borderId="51" xfId="0" applyNumberFormat="1" applyFont="1" applyFill="1" applyBorder="1" applyAlignment="1" applyProtection="1">
      <alignment horizontal="center" vertical="center" wrapText="1"/>
      <protection/>
    </xf>
    <xf numFmtId="165" fontId="9" fillId="38" borderId="38" xfId="0" applyNumberFormat="1" applyFont="1" applyFill="1" applyBorder="1" applyAlignment="1" applyProtection="1">
      <alignment horizontal="center" vertical="center"/>
      <protection/>
    </xf>
    <xf numFmtId="165" fontId="9" fillId="38" borderId="31" xfId="0" applyNumberFormat="1" applyFont="1" applyFill="1" applyBorder="1" applyAlignment="1" applyProtection="1">
      <alignment horizontal="center" vertical="center"/>
      <protection/>
    </xf>
    <xf numFmtId="165" fontId="9" fillId="38" borderId="51"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top" wrapText="1"/>
      <protection/>
    </xf>
    <xf numFmtId="0" fontId="25" fillId="0" borderId="52" xfId="0" applyNumberFormat="1" applyFont="1" applyBorder="1" applyAlignment="1" applyProtection="1">
      <alignment horizontal="center" vertical="center" wrapText="1"/>
      <protection/>
    </xf>
    <xf numFmtId="0" fontId="25" fillId="0" borderId="53" xfId="0" applyNumberFormat="1" applyFont="1" applyBorder="1" applyAlignment="1" applyProtection="1">
      <alignment horizontal="center" vertical="center" wrapText="1"/>
      <protection/>
    </xf>
    <xf numFmtId="0" fontId="7" fillId="0" borderId="38" xfId="0" applyNumberFormat="1" applyFont="1" applyBorder="1" applyAlignment="1" applyProtection="1">
      <alignment horizontal="center" vertical="center" wrapText="1"/>
      <protection/>
    </xf>
    <xf numFmtId="0" fontId="7" fillId="0" borderId="31" xfId="0" applyNumberFormat="1" applyFont="1" applyBorder="1" applyAlignment="1" applyProtection="1">
      <alignment horizontal="center" vertical="center" wrapText="1"/>
      <protection/>
    </xf>
    <xf numFmtId="0" fontId="10" fillId="0" borderId="0" xfId="0" applyNumberFormat="1" applyFont="1" applyBorder="1" applyAlignment="1" applyProtection="1">
      <alignment horizontal="left" vertical="center" wrapText="1"/>
      <protection/>
    </xf>
    <xf numFmtId="0" fontId="10" fillId="37" borderId="18" xfId="0" applyNumberFormat="1" applyFont="1" applyFill="1" applyBorder="1" applyAlignment="1" applyProtection="1">
      <alignment horizontal="left" vertical="center" wrapText="1"/>
      <protection/>
    </xf>
    <xf numFmtId="0" fontId="10" fillId="37" borderId="42" xfId="0" applyNumberFormat="1" applyFont="1" applyFill="1" applyBorder="1" applyAlignment="1" applyProtection="1">
      <alignment horizontal="left" vertical="center" wrapText="1"/>
      <protection/>
    </xf>
    <xf numFmtId="0" fontId="10" fillId="37" borderId="14" xfId="0" applyNumberFormat="1" applyFont="1" applyFill="1" applyBorder="1" applyAlignment="1" applyProtection="1">
      <alignment horizontal="left" vertical="center" wrapText="1"/>
      <protection/>
    </xf>
    <xf numFmtId="1" fontId="3" fillId="40" borderId="38" xfId="0" applyNumberFormat="1" applyFont="1" applyFill="1" applyBorder="1" applyAlignment="1" applyProtection="1">
      <alignment horizontal="center" vertical="center"/>
      <protection locked="0"/>
    </xf>
    <xf numFmtId="1" fontId="3" fillId="40" borderId="51" xfId="0" applyNumberFormat="1" applyFont="1" applyFill="1" applyBorder="1" applyAlignment="1" applyProtection="1">
      <alignment horizontal="center" vertical="center"/>
      <protection locked="0"/>
    </xf>
    <xf numFmtId="0" fontId="10" fillId="37" borderId="38" xfId="0" applyNumberFormat="1" applyFont="1" applyFill="1" applyBorder="1" applyAlignment="1" applyProtection="1">
      <alignment horizontal="left" vertical="center" wrapText="1"/>
      <protection/>
    </xf>
    <xf numFmtId="0" fontId="10" fillId="37" borderId="31" xfId="0" applyNumberFormat="1" applyFont="1" applyFill="1" applyBorder="1" applyAlignment="1" applyProtection="1">
      <alignment horizontal="left" vertical="center" wrapText="1"/>
      <protection/>
    </xf>
    <xf numFmtId="0" fontId="10" fillId="37" borderId="51" xfId="0" applyNumberFormat="1" applyFont="1" applyFill="1" applyBorder="1" applyAlignment="1" applyProtection="1">
      <alignment horizontal="left" vertical="center" wrapText="1"/>
      <protection/>
    </xf>
    <xf numFmtId="1" fontId="2" fillId="0" borderId="11" xfId="0" applyNumberFormat="1" applyFont="1" applyBorder="1" applyAlignment="1" applyProtection="1">
      <alignment vertical="center" wrapText="1"/>
      <protection/>
    </xf>
    <xf numFmtId="1" fontId="2" fillId="0" borderId="18" xfId="0" applyNumberFormat="1"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ont>
        <color rgb="FF006100"/>
      </font>
      <fill>
        <patternFill>
          <bgColor theme="5" tint="0.5999600291252136"/>
        </patternFill>
      </fill>
    </dxf>
    <dxf>
      <font>
        <color rgb="FF9C0006"/>
      </font>
      <fill>
        <patternFill>
          <bgColor rgb="FFFFC7CE"/>
        </patternFill>
      </fill>
    </dxf>
    <dxf>
      <font>
        <color auto="1"/>
      </font>
      <fill>
        <patternFill>
          <bgColor theme="5" tint="0.5999600291252136"/>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auto="1"/>
      </font>
      <fill>
        <patternFill>
          <bgColor theme="5" tint="0.5999600291252136"/>
        </patternFill>
      </fill>
      <border/>
    </dxf>
    <dxf>
      <font>
        <color rgb="FF006100"/>
      </font>
      <fill>
        <patternFill>
          <bgColor theme="5" tint="0.5999600291252136"/>
        </patternFill>
      </fill>
      <border/>
    </dxf>
  </dxf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F34"/>
  <sheetViews>
    <sheetView showGridLines="0" tabSelected="1" zoomScale="70" zoomScaleNormal="70" zoomScalePageLayoutView="0" workbookViewId="0" topLeftCell="A1">
      <selection activeCell="AG33" sqref="AG33"/>
    </sheetView>
  </sheetViews>
  <sheetFormatPr defaultColWidth="6.59765625" defaultRowHeight="24.75" customHeight="1"/>
  <cols>
    <col min="1" max="8" width="5.69921875" style="22" customWidth="1"/>
    <col min="9" max="10" width="6.8984375" style="22" hidden="1" customWidth="1"/>
    <col min="11" max="12" width="4.8984375" style="22" customWidth="1"/>
    <col min="13" max="13" width="5" style="22" customWidth="1"/>
    <col min="14" max="25" width="4.69921875" style="22" customWidth="1"/>
    <col min="26" max="26" width="5.3984375" style="22" customWidth="1"/>
    <col min="27" max="27" width="5.69921875" style="22" customWidth="1"/>
    <col min="28" max="28" width="4.69921875" style="22" customWidth="1"/>
    <col min="29" max="29" width="7.5" style="22" customWidth="1"/>
    <col min="30" max="16384" width="6.59765625" style="22" customWidth="1"/>
  </cols>
  <sheetData>
    <row r="1" spans="1:240" s="135" customFormat="1" ht="27.75" customHeight="1">
      <c r="A1" s="143" t="s">
        <v>54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6"/>
      <c r="AC1" s="17"/>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row>
    <row r="2" spans="1:29" ht="2.25" customHeight="1" thickBot="1">
      <c r="A2" s="18"/>
      <c r="B2" s="18"/>
      <c r="C2" s="18"/>
      <c r="D2" s="18"/>
      <c r="E2" s="19"/>
      <c r="F2" s="19"/>
      <c r="G2" s="18"/>
      <c r="H2" s="18"/>
      <c r="I2" s="18"/>
      <c r="J2" s="18"/>
      <c r="K2" s="18"/>
      <c r="L2" s="18"/>
      <c r="M2" s="18"/>
      <c r="N2" s="18"/>
      <c r="O2" s="18"/>
      <c r="P2" s="18"/>
      <c r="Q2" s="18"/>
      <c r="R2" s="18"/>
      <c r="S2" s="18"/>
      <c r="T2" s="18"/>
      <c r="U2" s="18"/>
      <c r="V2" s="18"/>
      <c r="W2" s="18"/>
      <c r="X2" s="18"/>
      <c r="Y2" s="18"/>
      <c r="Z2" s="18"/>
      <c r="AA2" s="18"/>
      <c r="AB2" s="17"/>
      <c r="AC2" s="17"/>
    </row>
    <row r="3" spans="2:29" ht="37.5" customHeight="1" thickBot="1">
      <c r="B3" s="187" t="s">
        <v>60</v>
      </c>
      <c r="C3" s="188"/>
      <c r="D3" s="188"/>
      <c r="E3" s="188"/>
      <c r="F3" s="189"/>
      <c r="G3" s="37"/>
      <c r="H3" s="37"/>
      <c r="I3" s="99"/>
      <c r="J3" s="99"/>
      <c r="K3" s="37"/>
      <c r="M3" s="23" t="s">
        <v>46</v>
      </c>
      <c r="N3" s="144">
        <v>2022</v>
      </c>
      <c r="O3" s="145"/>
      <c r="P3" s="149" t="s">
        <v>50</v>
      </c>
      <c r="Q3" s="150"/>
      <c r="R3" s="154" t="s">
        <v>45</v>
      </c>
      <c r="S3" s="155"/>
      <c r="U3" s="24"/>
      <c r="V3" s="25" t="s">
        <v>47</v>
      </c>
      <c r="W3" s="1">
        <v>3</v>
      </c>
      <c r="X3" s="26"/>
      <c r="Y3" s="25" t="s">
        <v>48</v>
      </c>
      <c r="Z3" s="1">
        <v>10</v>
      </c>
      <c r="AA3" s="27"/>
      <c r="AB3" s="20" t="s">
        <v>49</v>
      </c>
      <c r="AC3" s="2">
        <v>17</v>
      </c>
    </row>
    <row r="4" spans="1:29" s="31" customFormat="1" ht="17.25" customHeight="1" hidden="1">
      <c r="A4" s="28"/>
      <c r="B4" s="28"/>
      <c r="C4" s="28"/>
      <c r="D4" s="28"/>
      <c r="E4" s="29"/>
      <c r="F4" s="29"/>
      <c r="G4" s="28"/>
      <c r="H4" s="28"/>
      <c r="I4" s="28"/>
      <c r="J4" s="28"/>
      <c r="K4" s="30"/>
      <c r="N4" s="30" t="s">
        <v>34</v>
      </c>
      <c r="O4" s="30" t="s">
        <v>35</v>
      </c>
      <c r="P4" s="30" t="s">
        <v>36</v>
      </c>
      <c r="Q4" s="30" t="s">
        <v>37</v>
      </c>
      <c r="R4" s="30" t="s">
        <v>38</v>
      </c>
      <c r="S4" s="30" t="s">
        <v>39</v>
      </c>
      <c r="T4" s="30" t="s">
        <v>40</v>
      </c>
      <c r="U4" s="30" t="s">
        <v>41</v>
      </c>
      <c r="V4" s="30" t="s">
        <v>42</v>
      </c>
      <c r="W4" s="30" t="s">
        <v>43</v>
      </c>
      <c r="X4" s="30" t="s">
        <v>44</v>
      </c>
      <c r="Y4" s="30" t="s">
        <v>45</v>
      </c>
      <c r="Z4" s="138">
        <f>IF(R3="",1,(MATCH((R3),M4:Y4,0)))</f>
        <v>13</v>
      </c>
      <c r="AA4" s="32" t="s">
        <v>20</v>
      </c>
      <c r="AB4" s="32" t="s">
        <v>22</v>
      </c>
      <c r="AC4" s="28"/>
    </row>
    <row r="5" spans="1:29" ht="12" customHeight="1" thickBot="1">
      <c r="A5" s="17"/>
      <c r="B5" s="17"/>
      <c r="C5" s="17"/>
      <c r="D5" s="17"/>
      <c r="E5" s="19"/>
      <c r="F5" s="19"/>
      <c r="G5" s="17"/>
      <c r="H5" s="17"/>
      <c r="I5" s="17"/>
      <c r="J5" s="17"/>
      <c r="K5" s="33"/>
      <c r="N5" s="33"/>
      <c r="O5" s="33"/>
      <c r="P5" s="33"/>
      <c r="Q5" s="33"/>
      <c r="R5" s="33"/>
      <c r="S5" s="33"/>
      <c r="T5" s="33"/>
      <c r="U5" s="33"/>
      <c r="V5" s="33"/>
      <c r="W5" s="33"/>
      <c r="X5" s="33"/>
      <c r="Y5" s="33"/>
      <c r="Z5" s="30"/>
      <c r="AA5" s="34"/>
      <c r="AB5" s="34"/>
      <c r="AC5" s="17"/>
    </row>
    <row r="6" spans="1:29" ht="15.75">
      <c r="A6" s="35" t="s">
        <v>0</v>
      </c>
      <c r="B6" s="17"/>
      <c r="C6" s="17"/>
      <c r="D6" s="17"/>
      <c r="E6" s="17"/>
      <c r="F6" s="17"/>
      <c r="G6" s="17"/>
      <c r="H6" s="17"/>
      <c r="I6" s="17"/>
      <c r="J6" s="17"/>
      <c r="K6" s="146" t="s">
        <v>1</v>
      </c>
      <c r="L6" s="147"/>
      <c r="M6" s="148"/>
      <c r="N6" s="36"/>
      <c r="O6" s="36"/>
      <c r="P6" s="36"/>
      <c r="Q6" s="36"/>
      <c r="R6" s="36"/>
      <c r="S6" s="36"/>
      <c r="T6" s="36"/>
      <c r="U6" s="36"/>
      <c r="V6" s="36"/>
      <c r="W6" s="36"/>
      <c r="X6" s="36"/>
      <c r="Y6" s="36"/>
      <c r="Z6" s="37"/>
      <c r="AA6" s="37"/>
      <c r="AB6" s="37"/>
      <c r="AC6" s="37"/>
    </row>
    <row r="7" spans="1:240" s="136" customFormat="1" ht="34.5" customHeight="1" thickBot="1">
      <c r="A7" s="108" t="s">
        <v>2</v>
      </c>
      <c r="B7" s="151" t="s">
        <v>3</v>
      </c>
      <c r="C7" s="152"/>
      <c r="D7" s="152"/>
      <c r="E7" s="152"/>
      <c r="F7" s="152"/>
      <c r="G7" s="152"/>
      <c r="H7" s="152"/>
      <c r="I7" s="152"/>
      <c r="J7" s="153"/>
      <c r="K7" s="118">
        <f>IF((N3-3)&lt;0,"",(N3-3))</f>
        <v>2019</v>
      </c>
      <c r="L7" s="119">
        <f>IF((N3-2)&lt;0,"",(N3-2))</f>
        <v>2020</v>
      </c>
      <c r="M7" s="120">
        <f>IF((N3-1)&lt;0,"",(N3-1))</f>
        <v>2021</v>
      </c>
      <c r="N7" s="39" t="s">
        <v>4</v>
      </c>
      <c r="O7" s="40" t="s">
        <v>5</v>
      </c>
      <c r="P7" s="40" t="s">
        <v>6</v>
      </c>
      <c r="Q7" s="40" t="s">
        <v>7</v>
      </c>
      <c r="R7" s="40" t="s">
        <v>8</v>
      </c>
      <c r="S7" s="40" t="s">
        <v>9</v>
      </c>
      <c r="T7" s="40" t="s">
        <v>10</v>
      </c>
      <c r="U7" s="40" t="s">
        <v>11</v>
      </c>
      <c r="V7" s="40" t="s">
        <v>12</v>
      </c>
      <c r="W7" s="40" t="s">
        <v>13</v>
      </c>
      <c r="X7" s="40" t="s">
        <v>14</v>
      </c>
      <c r="Y7" s="40" t="s">
        <v>15</v>
      </c>
      <c r="Z7" s="41" t="s">
        <v>32</v>
      </c>
      <c r="AA7" s="41" t="s">
        <v>33</v>
      </c>
      <c r="AB7" s="41" t="s">
        <v>25</v>
      </c>
      <c r="AC7" s="41" t="s">
        <v>31</v>
      </c>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row>
    <row r="8" spans="1:29" ht="19.5" customHeight="1">
      <c r="A8" s="108">
        <v>1</v>
      </c>
      <c r="B8" s="160" t="s">
        <v>62</v>
      </c>
      <c r="C8" s="161"/>
      <c r="D8" s="161"/>
      <c r="E8" s="161"/>
      <c r="F8" s="161"/>
      <c r="G8" s="161"/>
      <c r="H8" s="161"/>
      <c r="I8" s="161"/>
      <c r="J8" s="162"/>
      <c r="K8" s="116">
        <v>88</v>
      </c>
      <c r="L8" s="117">
        <v>84</v>
      </c>
      <c r="M8" s="117">
        <v>79</v>
      </c>
      <c r="N8" s="100">
        <f>IF(2&gt;Z4,"",M11)</f>
        <v>82</v>
      </c>
      <c r="O8" s="42">
        <f>IF(3&gt;Z4,"",N11)</f>
        <v>78</v>
      </c>
      <c r="P8" s="42">
        <f>IF(4&gt;Z4,"",O11)</f>
        <v>80</v>
      </c>
      <c r="Q8" s="42">
        <f>IF(5&gt;Z4,"",P11)</f>
        <v>80</v>
      </c>
      <c r="R8" s="42">
        <f>IF(6&gt;Z4,"",Q11)</f>
        <v>84</v>
      </c>
      <c r="S8" s="42">
        <f>IF(7&gt;Z4,"",R11)</f>
        <v>84</v>
      </c>
      <c r="T8" s="42">
        <f>IF(8&gt;Z4,"",S11)</f>
        <v>83</v>
      </c>
      <c r="U8" s="42">
        <f>IF(9&gt;Z4,"",T11)</f>
        <v>84</v>
      </c>
      <c r="V8" s="42">
        <f>IF(10&gt;Z4,"",U11)</f>
        <v>87</v>
      </c>
      <c r="W8" s="42">
        <f>IF(11&gt;Z4,"",V11)</f>
        <v>91</v>
      </c>
      <c r="X8" s="42">
        <f>IF(12&gt;Z4,"",W11)</f>
        <v>95</v>
      </c>
      <c r="Y8" s="42">
        <f>IF(13&gt;Z4,"",X11)</f>
        <v>99</v>
      </c>
      <c r="Z8" s="43" t="s">
        <v>16</v>
      </c>
      <c r="AA8" s="43" t="s">
        <v>16</v>
      </c>
      <c r="AB8" s="43" t="s">
        <v>16</v>
      </c>
      <c r="AC8" s="43" t="s">
        <v>16</v>
      </c>
    </row>
    <row r="9" spans="1:29" ht="19.5" customHeight="1">
      <c r="A9" s="108">
        <v>2</v>
      </c>
      <c r="B9" s="160" t="s">
        <v>21</v>
      </c>
      <c r="C9" s="160"/>
      <c r="D9" s="160"/>
      <c r="E9" s="160"/>
      <c r="F9" s="160"/>
      <c r="G9" s="160"/>
      <c r="H9" s="160"/>
      <c r="I9" s="160"/>
      <c r="J9" s="164"/>
      <c r="K9" s="5">
        <v>13</v>
      </c>
      <c r="L9" s="6">
        <v>4</v>
      </c>
      <c r="M9" s="6">
        <v>8</v>
      </c>
      <c r="N9" s="8">
        <v>0</v>
      </c>
      <c r="O9" s="9">
        <v>2</v>
      </c>
      <c r="P9" s="10">
        <v>0</v>
      </c>
      <c r="Q9" s="10">
        <v>4</v>
      </c>
      <c r="R9" s="10">
        <v>1</v>
      </c>
      <c r="S9" s="10">
        <v>0</v>
      </c>
      <c r="T9" s="10">
        <v>2</v>
      </c>
      <c r="U9" s="10">
        <v>3</v>
      </c>
      <c r="V9" s="10">
        <v>5</v>
      </c>
      <c r="W9" s="10">
        <v>4</v>
      </c>
      <c r="X9" s="10">
        <v>5</v>
      </c>
      <c r="Y9" s="10"/>
      <c r="Z9" s="46">
        <f>SUM(N9:Y9)</f>
        <v>26</v>
      </c>
      <c r="AA9" s="130">
        <f>IF(N8="","",(IF(N8=0,"",(Z9/N8))))</f>
        <v>0.3170731707317073</v>
      </c>
      <c r="AB9" s="48">
        <f>M10+1</f>
        <v>6</v>
      </c>
      <c r="AC9" s="7"/>
    </row>
    <row r="10" spans="1:29" ht="19.5" customHeight="1">
      <c r="A10" s="108">
        <v>3</v>
      </c>
      <c r="B10" s="160" t="s">
        <v>57</v>
      </c>
      <c r="C10" s="160"/>
      <c r="D10" s="160"/>
      <c r="E10" s="160"/>
      <c r="F10" s="160"/>
      <c r="G10" s="160"/>
      <c r="H10" s="160"/>
      <c r="I10" s="160"/>
      <c r="J10" s="164"/>
      <c r="K10" s="5" t="s">
        <v>73</v>
      </c>
      <c r="L10" s="6">
        <v>9</v>
      </c>
      <c r="M10" s="6">
        <v>5</v>
      </c>
      <c r="N10" s="8">
        <v>4</v>
      </c>
      <c r="O10" s="15">
        <v>0</v>
      </c>
      <c r="P10" s="10">
        <v>0</v>
      </c>
      <c r="Q10" s="10">
        <v>0</v>
      </c>
      <c r="R10" s="10">
        <v>1</v>
      </c>
      <c r="S10" s="10">
        <v>1</v>
      </c>
      <c r="T10" s="10">
        <v>1</v>
      </c>
      <c r="U10" s="10">
        <v>0</v>
      </c>
      <c r="V10" s="10">
        <v>1</v>
      </c>
      <c r="W10" s="10">
        <v>0</v>
      </c>
      <c r="X10" s="10">
        <v>1</v>
      </c>
      <c r="Y10" s="10"/>
      <c r="Z10" s="46">
        <f>SUM(N10:Y10)</f>
        <v>9</v>
      </c>
      <c r="AA10" s="130">
        <f>IF(N8="","",(IF(N8=0,"",(Z10/N8))))</f>
        <v>0.10975609756097561</v>
      </c>
      <c r="AB10" s="43" t="s">
        <v>16</v>
      </c>
      <c r="AC10" s="43" t="s">
        <v>16</v>
      </c>
    </row>
    <row r="11" spans="1:29" ht="19.5" customHeight="1">
      <c r="A11" s="108">
        <v>4</v>
      </c>
      <c r="B11" s="160" t="s">
        <v>66</v>
      </c>
      <c r="C11" s="160"/>
      <c r="D11" s="160"/>
      <c r="E11" s="160"/>
      <c r="F11" s="160"/>
      <c r="G11" s="160"/>
      <c r="H11" s="160"/>
      <c r="I11" s="160"/>
      <c r="J11" s="164"/>
      <c r="K11" s="5">
        <v>84</v>
      </c>
      <c r="L11" s="139">
        <v>79</v>
      </c>
      <c r="M11" s="139">
        <v>82</v>
      </c>
      <c r="N11" s="49">
        <f>IF(2&gt;Z4,"",N8+N9-N10)</f>
        <v>78</v>
      </c>
      <c r="O11" s="50">
        <f>IF(3&gt;Z4,"",O8+O9-O10)</f>
        <v>80</v>
      </c>
      <c r="P11" s="50">
        <f>IF(4&gt;Z4,"",P8+P9-P10)</f>
        <v>80</v>
      </c>
      <c r="Q11" s="50">
        <f>IF(5&gt;Z4,"",Q8+Q9-Q10)</f>
        <v>84</v>
      </c>
      <c r="R11" s="50">
        <f>IF(6&gt;Z4,"",R8+R9-R10)</f>
        <v>84</v>
      </c>
      <c r="S11" s="50">
        <f>IF(7&gt;Z4,"",S8+S9-S10)</f>
        <v>83</v>
      </c>
      <c r="T11" s="50">
        <f>IF(8&gt;Z4,"",T8+T9-T10)</f>
        <v>84</v>
      </c>
      <c r="U11" s="50">
        <f>IF(9&gt;Z4,"",U8+U9-U10)</f>
        <v>87</v>
      </c>
      <c r="V11" s="50">
        <f>IF(10&gt;Z4,"",V8+V9-V10)</f>
        <v>91</v>
      </c>
      <c r="W11" s="50">
        <f>IF(11&gt;Z4,"",W8+W9-W10)</f>
        <v>95</v>
      </c>
      <c r="X11" s="50">
        <f>IF(12&gt;Z4,"",X8+X9-X10)</f>
        <v>99</v>
      </c>
      <c r="Y11" s="51">
        <f>IF(13&gt;Z4,"",Y8+Y9-Y10)</f>
        <v>99</v>
      </c>
      <c r="Z11" s="43" t="s">
        <v>16</v>
      </c>
      <c r="AA11" s="52" t="s">
        <v>16</v>
      </c>
      <c r="AB11" s="48">
        <f>M11+1</f>
        <v>83</v>
      </c>
      <c r="AC11" s="7"/>
    </row>
    <row r="12" spans="1:29" ht="19.5" customHeight="1">
      <c r="A12" s="108">
        <v>5</v>
      </c>
      <c r="B12" s="160" t="s">
        <v>69</v>
      </c>
      <c r="C12" s="160"/>
      <c r="D12" s="160"/>
      <c r="E12" s="160"/>
      <c r="F12" s="160"/>
      <c r="G12" s="160"/>
      <c r="H12" s="160"/>
      <c r="I12" s="160"/>
      <c r="J12" s="164"/>
      <c r="K12" s="5">
        <v>12</v>
      </c>
      <c r="L12" s="6">
        <v>10</v>
      </c>
      <c r="M12" s="6">
        <v>4</v>
      </c>
      <c r="N12" s="53" t="s">
        <v>17</v>
      </c>
      <c r="O12" s="54" t="s">
        <v>17</v>
      </c>
      <c r="P12" s="11">
        <v>4</v>
      </c>
      <c r="Q12" s="54" t="s">
        <v>17</v>
      </c>
      <c r="R12" s="54" t="s">
        <v>17</v>
      </c>
      <c r="S12" s="11">
        <v>7</v>
      </c>
      <c r="T12" s="54" t="s">
        <v>17</v>
      </c>
      <c r="U12" s="54" t="s">
        <v>17</v>
      </c>
      <c r="V12" s="11">
        <v>7</v>
      </c>
      <c r="W12" s="54" t="s">
        <v>17</v>
      </c>
      <c r="X12" s="54" t="s">
        <v>17</v>
      </c>
      <c r="Y12" s="11"/>
      <c r="Z12" s="55" t="s">
        <v>16</v>
      </c>
      <c r="AA12" s="43" t="s">
        <v>16</v>
      </c>
      <c r="AB12" s="43" t="s">
        <v>16</v>
      </c>
      <c r="AC12" s="7"/>
    </row>
    <row r="13" spans="1:29" ht="19.5" customHeight="1">
      <c r="A13" s="108">
        <v>6</v>
      </c>
      <c r="B13" s="160" t="s">
        <v>70</v>
      </c>
      <c r="C13" s="160"/>
      <c r="D13" s="160"/>
      <c r="E13" s="160"/>
      <c r="F13" s="160"/>
      <c r="G13" s="160"/>
      <c r="H13" s="160"/>
      <c r="I13" s="160"/>
      <c r="J13" s="164"/>
      <c r="K13" s="5">
        <v>4</v>
      </c>
      <c r="L13" s="6">
        <v>3</v>
      </c>
      <c r="M13" s="6">
        <v>3</v>
      </c>
      <c r="N13" s="53" t="s">
        <v>17</v>
      </c>
      <c r="O13" s="54" t="str">
        <f>N13</f>
        <v>----</v>
      </c>
      <c r="P13" s="11">
        <v>0</v>
      </c>
      <c r="Q13" s="54" t="s">
        <v>17</v>
      </c>
      <c r="R13" s="54" t="s">
        <v>17</v>
      </c>
      <c r="S13" s="11">
        <v>2</v>
      </c>
      <c r="T13" s="54" t="s">
        <v>17</v>
      </c>
      <c r="U13" s="54" t="s">
        <v>17</v>
      </c>
      <c r="V13" s="11">
        <v>1</v>
      </c>
      <c r="W13" s="54" t="s">
        <v>17</v>
      </c>
      <c r="X13" s="54" t="s">
        <v>17</v>
      </c>
      <c r="Y13" s="11"/>
      <c r="Z13" s="43" t="s">
        <v>16</v>
      </c>
      <c r="AA13" s="43" t="s">
        <v>16</v>
      </c>
      <c r="AB13" s="43" t="s">
        <v>16</v>
      </c>
      <c r="AC13" s="7"/>
    </row>
    <row r="14" spans="1:29" ht="19.5" customHeight="1" thickBot="1">
      <c r="A14" s="108">
        <v>7</v>
      </c>
      <c r="B14" s="160" t="s">
        <v>63</v>
      </c>
      <c r="C14" s="160"/>
      <c r="D14" s="160"/>
      <c r="E14" s="160"/>
      <c r="F14" s="160"/>
      <c r="G14" s="160"/>
      <c r="H14" s="160"/>
      <c r="I14" s="160"/>
      <c r="J14" s="164"/>
      <c r="K14" s="134">
        <v>78.3</v>
      </c>
      <c r="L14" s="133">
        <v>78.1</v>
      </c>
      <c r="M14" s="133">
        <v>79.1</v>
      </c>
      <c r="N14" s="44" t="s">
        <v>16</v>
      </c>
      <c r="O14" s="45" t="s">
        <v>16</v>
      </c>
      <c r="P14" s="131">
        <v>78</v>
      </c>
      <c r="Q14" s="45" t="s">
        <v>16</v>
      </c>
      <c r="R14" s="45" t="s">
        <v>16</v>
      </c>
      <c r="S14" s="131">
        <v>77.8</v>
      </c>
      <c r="T14" s="45" t="s">
        <v>16</v>
      </c>
      <c r="U14" s="45" t="s">
        <v>16</v>
      </c>
      <c r="V14" s="131">
        <v>78.03</v>
      </c>
      <c r="W14" s="45" t="s">
        <v>16</v>
      </c>
      <c r="X14" s="45" t="s">
        <v>16</v>
      </c>
      <c r="Y14" s="132"/>
      <c r="Z14" s="43" t="s">
        <v>16</v>
      </c>
      <c r="AA14" s="43" t="s">
        <v>16</v>
      </c>
      <c r="AB14" s="43" t="s">
        <v>16</v>
      </c>
      <c r="AC14" s="7"/>
    </row>
    <row r="15" spans="1:240" s="87" customFormat="1" ht="13.5" customHeight="1" thickBot="1">
      <c r="A15" s="56"/>
      <c r="B15" s="57"/>
      <c r="C15" s="57"/>
      <c r="D15" s="57"/>
      <c r="E15" s="57"/>
      <c r="F15" s="57"/>
      <c r="G15" s="57"/>
      <c r="H15" s="57"/>
      <c r="I15" s="57"/>
      <c r="J15" s="57"/>
      <c r="K15" s="101"/>
      <c r="L15" s="101"/>
      <c r="M15" s="101"/>
      <c r="N15" s="58"/>
      <c r="O15" s="58"/>
      <c r="P15" s="59"/>
      <c r="Q15" s="58"/>
      <c r="R15" s="58"/>
      <c r="S15" s="59"/>
      <c r="T15" s="58"/>
      <c r="U15" s="58"/>
      <c r="V15" s="60"/>
      <c r="W15" s="61"/>
      <c r="X15" s="61"/>
      <c r="Y15" s="62"/>
      <c r="Z15" s="63"/>
      <c r="AA15" s="63"/>
      <c r="AB15" s="64"/>
      <c r="AC15" s="64"/>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row>
    <row r="16" spans="1:240" ht="45.75" customHeight="1" thickBot="1">
      <c r="A16" s="121"/>
      <c r="B16" s="210" t="s">
        <v>59</v>
      </c>
      <c r="C16" s="211"/>
      <c r="D16" s="211"/>
      <c r="E16" s="211"/>
      <c r="F16" s="211"/>
      <c r="G16" s="211"/>
      <c r="H16" s="211"/>
      <c r="I16" s="211"/>
      <c r="J16" s="211"/>
      <c r="K16" s="211"/>
      <c r="L16" s="211"/>
      <c r="M16" s="211"/>
      <c r="N16" s="211"/>
      <c r="O16" s="211"/>
      <c r="P16" s="211"/>
      <c r="Q16" s="211"/>
      <c r="R16" s="211"/>
      <c r="S16" s="211"/>
      <c r="T16" s="212"/>
      <c r="U16" s="65"/>
      <c r="V16" s="66"/>
      <c r="X16" s="158" t="s">
        <v>28</v>
      </c>
      <c r="Y16" s="159"/>
      <c r="Z16" s="159"/>
      <c r="AA16" s="190">
        <f>Z9-Z10</f>
        <v>17</v>
      </c>
      <c r="AB16" s="191"/>
      <c r="AC16" s="27"/>
      <c r="IF16" s="87"/>
    </row>
    <row r="17" spans="1:240" ht="27" customHeight="1">
      <c r="A17" s="121"/>
      <c r="B17" s="163" t="s">
        <v>29</v>
      </c>
      <c r="C17" s="163"/>
      <c r="D17" s="163"/>
      <c r="E17" s="163"/>
      <c r="F17" s="163"/>
      <c r="G17" s="163"/>
      <c r="H17" s="163"/>
      <c r="I17" s="163"/>
      <c r="J17" s="163"/>
      <c r="K17" s="163"/>
      <c r="L17" s="163"/>
      <c r="M17" s="163"/>
      <c r="N17" s="163"/>
      <c r="O17" s="163"/>
      <c r="P17" s="163"/>
      <c r="Q17" s="163"/>
      <c r="R17" s="163"/>
      <c r="S17" s="163"/>
      <c r="T17" s="163"/>
      <c r="U17" s="67"/>
      <c r="V17" s="67"/>
      <c r="W17" s="68"/>
      <c r="X17" s="68"/>
      <c r="Y17" s="68"/>
      <c r="Z17" s="68"/>
      <c r="AA17" s="69"/>
      <c r="AB17" s="69"/>
      <c r="AC17" s="70"/>
      <c r="IF17" s="87"/>
    </row>
    <row r="18" spans="1:240" ht="9.75" customHeight="1">
      <c r="A18" s="122"/>
      <c r="B18" s="71"/>
      <c r="C18" s="71"/>
      <c r="D18" s="71"/>
      <c r="E18" s="71"/>
      <c r="F18" s="71"/>
      <c r="G18" s="71"/>
      <c r="H18" s="71"/>
      <c r="I18" s="71"/>
      <c r="J18" s="71"/>
      <c r="K18" s="36"/>
      <c r="L18" s="36"/>
      <c r="M18" s="36"/>
      <c r="N18" s="36"/>
      <c r="O18" s="36"/>
      <c r="P18" s="36"/>
      <c r="Q18" s="36"/>
      <c r="R18" s="36"/>
      <c r="S18" s="36"/>
      <c r="T18" s="36"/>
      <c r="U18" s="36"/>
      <c r="V18" s="36"/>
      <c r="AC18" s="17"/>
      <c r="IF18" s="87"/>
    </row>
    <row r="19" spans="1:240" ht="18" customHeight="1" hidden="1">
      <c r="A19" s="122"/>
      <c r="B19" s="71"/>
      <c r="C19" s="71"/>
      <c r="D19" s="71"/>
      <c r="E19" s="71"/>
      <c r="F19" s="71"/>
      <c r="G19" s="71"/>
      <c r="H19" s="71"/>
      <c r="I19" s="71"/>
      <c r="J19" s="71"/>
      <c r="K19" s="36"/>
      <c r="L19" s="36"/>
      <c r="M19" s="36"/>
      <c r="N19" s="36">
        <f>IF(N21="",1,N21)</f>
        <v>1</v>
      </c>
      <c r="O19" s="36">
        <f aca="true" t="shared" si="0" ref="O19:Y19">IF(O21="",1,O21)</f>
        <v>1</v>
      </c>
      <c r="P19" s="36">
        <f t="shared" si="0"/>
        <v>1</v>
      </c>
      <c r="Q19" s="36">
        <f t="shared" si="0"/>
        <v>1</v>
      </c>
      <c r="R19" s="36">
        <f t="shared" si="0"/>
        <v>1</v>
      </c>
      <c r="S19" s="36" t="str">
        <f t="shared" si="0"/>
        <v>PDL</v>
      </c>
      <c r="T19" s="36">
        <f t="shared" si="0"/>
        <v>1</v>
      </c>
      <c r="U19" s="36">
        <f t="shared" si="0"/>
        <v>1</v>
      </c>
      <c r="V19" s="36">
        <f t="shared" si="0"/>
        <v>1</v>
      </c>
      <c r="W19" s="36">
        <f t="shared" si="0"/>
        <v>1</v>
      </c>
      <c r="X19" s="36">
        <f t="shared" si="0"/>
        <v>1</v>
      </c>
      <c r="Y19" s="36">
        <f t="shared" si="0"/>
        <v>1</v>
      </c>
      <c r="AC19" s="17"/>
      <c r="IF19" s="87"/>
    </row>
    <row r="20" spans="1:240" ht="16.5" customHeight="1">
      <c r="A20" s="72" t="s">
        <v>18</v>
      </c>
      <c r="B20" s="71"/>
      <c r="C20" s="71"/>
      <c r="D20" s="71"/>
      <c r="E20" s="71"/>
      <c r="F20" s="71"/>
      <c r="G20" s="71"/>
      <c r="H20" s="71"/>
      <c r="I20" s="71"/>
      <c r="J20" s="71"/>
      <c r="K20" s="36"/>
      <c r="L20" s="36"/>
      <c r="M20" s="36"/>
      <c r="N20" s="73"/>
      <c r="O20" s="73"/>
      <c r="P20" s="73"/>
      <c r="Q20" s="73"/>
      <c r="R20" s="73"/>
      <c r="S20" s="73"/>
      <c r="T20" s="73"/>
      <c r="U20" s="74"/>
      <c r="V20" s="73"/>
      <c r="W20" s="73"/>
      <c r="X20" s="73"/>
      <c r="Y20" s="73"/>
      <c r="Z20" s="36"/>
      <c r="AA20" s="36"/>
      <c r="AB20" s="17"/>
      <c r="AC20" s="17"/>
      <c r="IF20" s="87"/>
    </row>
    <row r="21" spans="1:240" ht="16.5" thickBot="1">
      <c r="A21" s="123"/>
      <c r="B21" s="71"/>
      <c r="C21" s="71"/>
      <c r="D21" s="71"/>
      <c r="E21" s="71"/>
      <c r="F21" s="71"/>
      <c r="G21" s="71"/>
      <c r="H21" s="71"/>
      <c r="I21" s="71"/>
      <c r="J21" s="71"/>
      <c r="K21" s="36"/>
      <c r="L21" s="36"/>
      <c r="M21" s="75" t="s">
        <v>68</v>
      </c>
      <c r="N21" s="3"/>
      <c r="O21" s="3"/>
      <c r="P21" s="3"/>
      <c r="Q21" s="3"/>
      <c r="R21" s="3"/>
      <c r="S21" s="3" t="s">
        <v>76</v>
      </c>
      <c r="T21" s="3"/>
      <c r="U21" s="3"/>
      <c r="V21" s="3"/>
      <c r="W21" s="3"/>
      <c r="X21" s="3"/>
      <c r="Y21" s="3"/>
      <c r="Z21" s="37"/>
      <c r="AA21" s="37"/>
      <c r="AB21" s="17"/>
      <c r="AC21" s="17"/>
      <c r="IF21" s="87"/>
    </row>
    <row r="22" spans="1:240" s="136" customFormat="1" ht="33" customHeight="1">
      <c r="A22" s="108" t="s">
        <v>2</v>
      </c>
      <c r="B22" s="151" t="s">
        <v>3</v>
      </c>
      <c r="C22" s="152"/>
      <c r="D22" s="152"/>
      <c r="E22" s="152"/>
      <c r="F22" s="152"/>
      <c r="G22" s="152"/>
      <c r="H22" s="152"/>
      <c r="I22" s="152"/>
      <c r="J22" s="153"/>
      <c r="K22" s="105">
        <f>IF((N3-3)&lt;0,"",(N3-3))</f>
        <v>2019</v>
      </c>
      <c r="L22" s="106">
        <f>IF((N3-2)&lt;0,"",(N3-2))</f>
        <v>2020</v>
      </c>
      <c r="M22" s="107">
        <f>IF((N3-1)&lt;0,"",(N3-1))</f>
        <v>2021</v>
      </c>
      <c r="N22" s="76" t="s">
        <v>4</v>
      </c>
      <c r="O22" s="38" t="s">
        <v>5</v>
      </c>
      <c r="P22" s="38" t="s">
        <v>6</v>
      </c>
      <c r="Q22" s="38" t="s">
        <v>7</v>
      </c>
      <c r="R22" s="38" t="s">
        <v>8</v>
      </c>
      <c r="S22" s="38" t="s">
        <v>9</v>
      </c>
      <c r="T22" s="38" t="s">
        <v>10</v>
      </c>
      <c r="U22" s="38" t="s">
        <v>11</v>
      </c>
      <c r="V22" s="38" t="s">
        <v>12</v>
      </c>
      <c r="W22" s="38" t="s">
        <v>13</v>
      </c>
      <c r="X22" s="38" t="s">
        <v>14</v>
      </c>
      <c r="Y22" s="38" t="s">
        <v>15</v>
      </c>
      <c r="Z22" s="41" t="s">
        <v>32</v>
      </c>
      <c r="AA22" s="41" t="s">
        <v>33</v>
      </c>
      <c r="AB22" s="41" t="s">
        <v>25</v>
      </c>
      <c r="AC22" s="41" t="s">
        <v>30</v>
      </c>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row>
    <row r="23" spans="1:29" ht="20.25" customHeight="1">
      <c r="A23" s="124">
        <v>8</v>
      </c>
      <c r="B23" s="213" t="s">
        <v>64</v>
      </c>
      <c r="C23" s="213"/>
      <c r="D23" s="213"/>
      <c r="E23" s="213"/>
      <c r="F23" s="213"/>
      <c r="G23" s="213"/>
      <c r="H23" s="213"/>
      <c r="I23" s="213"/>
      <c r="J23" s="214"/>
      <c r="K23" s="140" t="s">
        <v>16</v>
      </c>
      <c r="L23" s="141" t="s">
        <v>16</v>
      </c>
      <c r="M23" s="142" t="s">
        <v>16</v>
      </c>
      <c r="N23" s="125">
        <v>13</v>
      </c>
      <c r="O23" s="126">
        <v>37</v>
      </c>
      <c r="P23" s="127">
        <v>37</v>
      </c>
      <c r="Q23" s="127">
        <v>41</v>
      </c>
      <c r="R23" s="127">
        <v>41</v>
      </c>
      <c r="S23" s="127"/>
      <c r="T23" s="127">
        <v>43</v>
      </c>
      <c r="U23" s="127">
        <v>40</v>
      </c>
      <c r="V23" s="127">
        <v>43</v>
      </c>
      <c r="W23" s="127">
        <v>47</v>
      </c>
      <c r="X23" s="127">
        <v>54</v>
      </c>
      <c r="Y23" s="127"/>
      <c r="Z23" s="128" t="s">
        <v>16</v>
      </c>
      <c r="AA23" s="128" t="s">
        <v>16</v>
      </c>
      <c r="AB23" s="128" t="s">
        <v>16</v>
      </c>
      <c r="AC23" s="128" t="s">
        <v>16</v>
      </c>
    </row>
    <row r="24" spans="1:29" ht="20.25" customHeight="1">
      <c r="A24" s="108">
        <v>9</v>
      </c>
      <c r="B24" s="156" t="s">
        <v>65</v>
      </c>
      <c r="C24" s="156"/>
      <c r="D24" s="156"/>
      <c r="E24" s="156"/>
      <c r="F24" s="156"/>
      <c r="G24" s="156"/>
      <c r="H24" s="156"/>
      <c r="I24" s="156"/>
      <c r="J24" s="157"/>
      <c r="K24" s="113">
        <v>0.67</v>
      </c>
      <c r="L24" s="114">
        <v>0.71</v>
      </c>
      <c r="M24" s="115">
        <v>0.48</v>
      </c>
      <c r="N24" s="77">
        <f>IF(N11&lt;1,"",IF(2&gt;Z4,"",N23/N11))</f>
        <v>0.16666666666666666</v>
      </c>
      <c r="O24" s="78">
        <f>IF(O11&lt;1,"",IF(3&gt;Z4,"",O23/O11))</f>
        <v>0.4625</v>
      </c>
      <c r="P24" s="78">
        <f>IF(P11&lt;1,"",IF(4&gt;Z4,"",P23/P11))</f>
        <v>0.4625</v>
      </c>
      <c r="Q24" s="78">
        <f>IF(Q11&lt;1,"",IF(5&gt;Z4,"",Q23/Q11))</f>
        <v>0.4880952380952381</v>
      </c>
      <c r="R24" s="78">
        <f>IF(R11&lt;1,"",IF(6&gt;Z4,"",R23/R11))</f>
        <v>0.4880952380952381</v>
      </c>
      <c r="S24" s="78">
        <f>IF(S11&lt;1,"",IF(7&gt;Z4,"",S23/S11))</f>
        <v>0</v>
      </c>
      <c r="T24" s="78">
        <f>IF(T11&lt;1,"",IF(8&gt;Z4,"",T23/T11))</f>
        <v>0.5119047619047619</v>
      </c>
      <c r="U24" s="78">
        <f>IF(U11&lt;1,"",IF(9&gt;Z4,"",U23/U11))</f>
        <v>0.45977011494252873</v>
      </c>
      <c r="V24" s="78">
        <f>IF(V11&lt;1,"",IF(10&gt;Z4,"",V23/V11))</f>
        <v>0.4725274725274725</v>
      </c>
      <c r="W24" s="78">
        <f>IF(W11&lt;1,"",IF(11&gt;Z4,"",W23/W11))</f>
        <v>0.49473684210526314</v>
      </c>
      <c r="X24" s="78">
        <f>IF(X11&lt;1,"",IF(12&gt;Z4,"",X23/X11))</f>
        <v>0.5454545454545454</v>
      </c>
      <c r="Y24" s="78">
        <f>IF(Y11&lt;1,"",IF(13&gt;Z4,"",Y23/Y11))</f>
        <v>0</v>
      </c>
      <c r="Z24" s="45" t="s">
        <v>16</v>
      </c>
      <c r="AA24" s="79">
        <f>IF(SUMIF(N24:Y24,"&gt;0",N19:Y19)&lt;1,"",(SUMIF(N19:Y19,"1",N24:Y24)/SUMIF(N24:Y24,"&gt;0",N19:Y19)))</f>
        <v>0.4552250879791714</v>
      </c>
      <c r="AB24" s="98">
        <v>0.7</v>
      </c>
      <c r="AC24" s="12"/>
    </row>
    <row r="25" spans="1:29" ht="20.25" customHeight="1" thickBot="1">
      <c r="A25" s="108">
        <v>10</v>
      </c>
      <c r="B25" s="156" t="s">
        <v>26</v>
      </c>
      <c r="C25" s="156"/>
      <c r="D25" s="156"/>
      <c r="E25" s="156"/>
      <c r="F25" s="156"/>
      <c r="G25" s="156"/>
      <c r="H25" s="156"/>
      <c r="I25" s="156"/>
      <c r="J25" s="157"/>
      <c r="K25" s="102">
        <v>24</v>
      </c>
      <c r="L25" s="103">
        <v>3</v>
      </c>
      <c r="M25" s="104">
        <v>6</v>
      </c>
      <c r="N25" s="13">
        <v>0</v>
      </c>
      <c r="O25" s="11">
        <v>5</v>
      </c>
      <c r="P25" s="11">
        <v>2</v>
      </c>
      <c r="Q25" s="11">
        <v>1</v>
      </c>
      <c r="R25" s="11">
        <v>2</v>
      </c>
      <c r="S25" s="11"/>
      <c r="T25" s="11">
        <v>4</v>
      </c>
      <c r="U25" s="11">
        <v>5</v>
      </c>
      <c r="V25" s="11">
        <v>3</v>
      </c>
      <c r="W25" s="11">
        <v>3</v>
      </c>
      <c r="X25" s="11">
        <v>2</v>
      </c>
      <c r="Y25" s="11"/>
      <c r="Z25" s="80">
        <f>SUM(N25:Y25)</f>
        <v>27</v>
      </c>
      <c r="AA25" s="47">
        <f>IF(N8="","",(IF(N8=0,"",(Z25/N8))))</f>
        <v>0.32926829268292684</v>
      </c>
      <c r="AB25" s="48">
        <f>K29*AB9</f>
        <v>4.5</v>
      </c>
      <c r="AC25" s="14"/>
    </row>
    <row r="26" spans="2:29" ht="38.25" customHeight="1">
      <c r="B26" s="81" t="s">
        <v>67</v>
      </c>
      <c r="C26" s="82"/>
      <c r="D26" s="82"/>
      <c r="E26" s="82"/>
      <c r="F26" s="82"/>
      <c r="G26" s="82"/>
      <c r="H26" s="82"/>
      <c r="I26" s="82"/>
      <c r="J26" s="82"/>
      <c r="K26" s="82"/>
      <c r="L26" s="82"/>
      <c r="M26" s="82"/>
      <c r="N26" s="82"/>
      <c r="O26" s="82"/>
      <c r="P26" s="82"/>
      <c r="Q26" s="82"/>
      <c r="R26" s="82"/>
      <c r="S26" s="82"/>
      <c r="T26" s="82"/>
      <c r="U26" s="82"/>
      <c r="V26" s="82"/>
      <c r="W26" s="82"/>
      <c r="X26" s="82"/>
      <c r="Y26" s="82"/>
      <c r="Z26" s="83"/>
      <c r="AA26" s="83"/>
      <c r="AB26" s="36"/>
      <c r="AC26" s="36"/>
    </row>
    <row r="27" spans="2:29" ht="42.75" customHeight="1">
      <c r="B27" s="205" t="s">
        <v>61</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7"/>
      <c r="AC27" s="36"/>
    </row>
    <row r="28" spans="1:29" ht="18.75" customHeight="1" thickBo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4"/>
      <c r="AC28" s="36"/>
    </row>
    <row r="29" spans="1:29" ht="44.25" customHeight="1" thickBot="1">
      <c r="A29" s="87"/>
      <c r="B29" s="193" t="s">
        <v>58</v>
      </c>
      <c r="C29" s="194"/>
      <c r="D29" s="194"/>
      <c r="E29" s="194"/>
      <c r="F29" s="194"/>
      <c r="G29" s="194"/>
      <c r="H29" s="195"/>
      <c r="I29" s="129"/>
      <c r="J29" s="129"/>
      <c r="K29" s="196">
        <f>IF(M9&lt;1,0,(M25/M9))</f>
        <v>0.75</v>
      </c>
      <c r="L29" s="197"/>
      <c r="M29" s="197"/>
      <c r="N29" s="197"/>
      <c r="O29" s="197"/>
      <c r="P29" s="198"/>
      <c r="Q29" s="88"/>
      <c r="S29" s="87"/>
      <c r="U29" s="68"/>
      <c r="V29" s="68"/>
      <c r="W29" s="202" t="s">
        <v>55</v>
      </c>
      <c r="X29" s="203"/>
      <c r="Y29" s="203"/>
      <c r="Z29" s="203"/>
      <c r="AA29" s="208" t="s">
        <v>20</v>
      </c>
      <c r="AB29" s="209"/>
      <c r="AC29" s="36"/>
    </row>
    <row r="30" spans="2:240" s="87" customFormat="1" ht="11.25" customHeight="1">
      <c r="B30" s="89"/>
      <c r="C30" s="89"/>
      <c r="D30" s="89"/>
      <c r="E30" s="89"/>
      <c r="F30" s="89"/>
      <c r="G30" s="90"/>
      <c r="H30" s="90"/>
      <c r="I30" s="90"/>
      <c r="J30" s="90"/>
      <c r="K30" s="90"/>
      <c r="L30" s="90"/>
      <c r="M30" s="91"/>
      <c r="N30" s="92"/>
      <c r="O30" s="4"/>
      <c r="P30" s="4"/>
      <c r="Q30" s="88"/>
      <c r="R30" s="22"/>
      <c r="S30" s="93"/>
      <c r="T30" s="93"/>
      <c r="U30" s="93"/>
      <c r="V30" s="93"/>
      <c r="W30" s="93"/>
      <c r="X30" s="93"/>
      <c r="Y30" s="93"/>
      <c r="Z30" s="93"/>
      <c r="AA30" s="94"/>
      <c r="AB30" s="22"/>
      <c r="AC30" s="36"/>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row>
    <row r="31" spans="2:240" s="109" customFormat="1" ht="45" customHeight="1" thickBot="1">
      <c r="B31" s="110" t="s">
        <v>24</v>
      </c>
      <c r="C31" s="204" t="s">
        <v>51</v>
      </c>
      <c r="D31" s="204"/>
      <c r="E31" s="204"/>
      <c r="F31" s="204"/>
      <c r="G31" s="204"/>
      <c r="H31" s="204"/>
      <c r="I31" s="204"/>
      <c r="J31" s="204"/>
      <c r="K31" s="204"/>
      <c r="L31" s="204"/>
      <c r="M31" s="204"/>
      <c r="N31" s="204"/>
      <c r="O31" s="204"/>
      <c r="P31" s="204"/>
      <c r="Q31" s="204"/>
      <c r="R31" s="204"/>
      <c r="S31" s="204"/>
      <c r="T31" s="204"/>
      <c r="U31" s="204"/>
      <c r="V31" s="204"/>
      <c r="W31" s="204"/>
      <c r="X31" s="204"/>
      <c r="Y31" s="204"/>
      <c r="Z31" s="93"/>
      <c r="AA31" s="94"/>
      <c r="AB31" s="111"/>
      <c r="AC31" s="112"/>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row>
    <row r="32" spans="2:29" ht="46.5" customHeight="1" thickBot="1">
      <c r="B32" s="181" t="s">
        <v>27</v>
      </c>
      <c r="C32" s="182"/>
      <c r="D32" s="183"/>
      <c r="E32" s="172" t="s">
        <v>53</v>
      </c>
      <c r="F32" s="173"/>
      <c r="G32" s="173"/>
      <c r="H32" s="173"/>
      <c r="I32" s="173"/>
      <c r="J32" s="173"/>
      <c r="K32" s="173"/>
      <c r="L32" s="173"/>
      <c r="M32" s="173"/>
      <c r="N32" s="173"/>
      <c r="O32" s="173"/>
      <c r="P32" s="173"/>
      <c r="Q32" s="173"/>
      <c r="R32" s="174"/>
      <c r="T32" s="168" t="s">
        <v>19</v>
      </c>
      <c r="U32" s="192"/>
      <c r="V32" s="192"/>
      <c r="W32" s="175" t="s">
        <v>77</v>
      </c>
      <c r="X32" s="176"/>
      <c r="Y32" s="176"/>
      <c r="Z32" s="176"/>
      <c r="AA32" s="177"/>
      <c r="AB32" s="199"/>
      <c r="AC32" s="199"/>
    </row>
    <row r="33" spans="1:29" ht="35.25" customHeight="1">
      <c r="A33" s="21"/>
      <c r="B33" s="184"/>
      <c r="C33" s="185"/>
      <c r="D33" s="186"/>
      <c r="E33" s="172" t="s">
        <v>71</v>
      </c>
      <c r="F33" s="173"/>
      <c r="G33" s="173"/>
      <c r="H33" s="173"/>
      <c r="I33" s="173"/>
      <c r="J33" s="173"/>
      <c r="K33" s="173"/>
      <c r="L33" s="173"/>
      <c r="M33" s="173"/>
      <c r="N33" s="173"/>
      <c r="O33" s="173"/>
      <c r="P33" s="173"/>
      <c r="Q33" s="173"/>
      <c r="R33" s="174"/>
      <c r="T33" s="168" t="s">
        <v>56</v>
      </c>
      <c r="U33" s="192"/>
      <c r="V33" s="192"/>
      <c r="W33" s="178" t="s">
        <v>75</v>
      </c>
      <c r="X33" s="179"/>
      <c r="Y33" s="179"/>
      <c r="Z33" s="179"/>
      <c r="AA33" s="180"/>
      <c r="AB33" s="200" t="s">
        <v>52</v>
      </c>
      <c r="AC33" s="201"/>
    </row>
    <row r="34" spans="1:29" ht="27" customHeight="1" thickBot="1">
      <c r="A34" s="81"/>
      <c r="B34" s="137" t="s">
        <v>72</v>
      </c>
      <c r="C34" s="96"/>
      <c r="D34" s="96"/>
      <c r="E34" s="96"/>
      <c r="F34" s="96"/>
      <c r="G34" s="96"/>
      <c r="H34" s="96"/>
      <c r="I34" s="96"/>
      <c r="J34" s="96"/>
      <c r="K34" s="96"/>
      <c r="L34" s="96"/>
      <c r="N34" s="96"/>
      <c r="P34" s="95"/>
      <c r="Q34" s="97"/>
      <c r="S34" s="97"/>
      <c r="T34" s="167" t="s">
        <v>23</v>
      </c>
      <c r="U34" s="167"/>
      <c r="V34" s="168"/>
      <c r="W34" s="169">
        <v>44910</v>
      </c>
      <c r="X34" s="170"/>
      <c r="Y34" s="170"/>
      <c r="Z34" s="170"/>
      <c r="AA34" s="171"/>
      <c r="AB34" s="165" t="s">
        <v>74</v>
      </c>
      <c r="AC34" s="166"/>
    </row>
    <row r="35" ht="11.25" customHeight="1"/>
  </sheetData>
  <sheetProtection password="DCCF" sheet="1"/>
  <mergeCells count="40">
    <mergeCell ref="C31:Y31"/>
    <mergeCell ref="B27:AB27"/>
    <mergeCell ref="AA29:AB29"/>
    <mergeCell ref="B22:J22"/>
    <mergeCell ref="B9:J9"/>
    <mergeCell ref="B10:J10"/>
    <mergeCell ref="B16:T16"/>
    <mergeCell ref="B13:J13"/>
    <mergeCell ref="B14:J14"/>
    <mergeCell ref="B23:J23"/>
    <mergeCell ref="B32:D33"/>
    <mergeCell ref="B3:F3"/>
    <mergeCell ref="AA16:AB16"/>
    <mergeCell ref="T32:V32"/>
    <mergeCell ref="T33:V33"/>
    <mergeCell ref="B29:H29"/>
    <mergeCell ref="K29:P29"/>
    <mergeCell ref="AB32:AC32"/>
    <mergeCell ref="AB33:AC33"/>
    <mergeCell ref="W29:Z29"/>
    <mergeCell ref="AB34:AC34"/>
    <mergeCell ref="T34:V34"/>
    <mergeCell ref="W34:AA34"/>
    <mergeCell ref="E32:R32"/>
    <mergeCell ref="W32:AA32"/>
    <mergeCell ref="W33:AA33"/>
    <mergeCell ref="E33:R33"/>
    <mergeCell ref="B24:J24"/>
    <mergeCell ref="X16:Z16"/>
    <mergeCell ref="B8:J8"/>
    <mergeCell ref="B17:T17"/>
    <mergeCell ref="B25:J25"/>
    <mergeCell ref="B11:J11"/>
    <mergeCell ref="B12:J12"/>
    <mergeCell ref="A1:AA1"/>
    <mergeCell ref="N3:O3"/>
    <mergeCell ref="K6:M6"/>
    <mergeCell ref="P3:Q3"/>
    <mergeCell ref="B7:J7"/>
    <mergeCell ref="R3:S3"/>
  </mergeCells>
  <conditionalFormatting sqref="AA29:AA31">
    <cfRule type="containsText" priority="8" dxfId="5" operator="containsText" text="NO">
      <formula>NOT(ISERROR(SEARCH("NO",AA29)))</formula>
    </cfRule>
    <cfRule type="containsText" priority="9" dxfId="6" operator="containsText" text="YES">
      <formula>NOT(ISERROR(SEARCH("YES",AA29)))</formula>
    </cfRule>
  </conditionalFormatting>
  <conditionalFormatting sqref="AA16 AA17:AB17">
    <cfRule type="cellIs" priority="2" dxfId="7" operator="greaterThan">
      <formula>0</formula>
    </cfRule>
    <cfRule type="cellIs" priority="3" dxfId="5" operator="lessThan">
      <formula>0</formula>
    </cfRule>
  </conditionalFormatting>
  <conditionalFormatting sqref="AA29">
    <cfRule type="cellIs" priority="1" dxfId="8" operator="equal" stopIfTrue="1">
      <formula>"YES"</formula>
    </cfRule>
  </conditionalFormatting>
  <dataValidations count="3">
    <dataValidation type="list" showInputMessage="1" showErrorMessage="1" error="Must select &quot;YES&quot; or &quot;NO&quot;" sqref="AA29:AB29">
      <formula1>AA4:AB4</formula1>
    </dataValidation>
    <dataValidation type="list" allowBlank="1" showInputMessage="1" showErrorMessage="1" sqref="AA30:AA31">
      <formula1>YN</formula1>
    </dataValidation>
    <dataValidation type="list" allowBlank="1" showInputMessage="1" showErrorMessage="1" sqref="R3:S3">
      <formula1>$M$4:$Y$4</formula1>
    </dataValidation>
  </dataValidations>
  <printOptions horizontalCentered="1"/>
  <pageMargins left="0.6" right="0.45" top="0.51" bottom="0.33" header="0.25" footer="0.23"/>
  <pageSetup fitToHeight="1" fitToWidth="1" orientation="landscape" scale="63"/>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Microsoft Office User</cp:lastModifiedBy>
  <cp:lastPrinted>2022-11-19T20:46:15Z</cp:lastPrinted>
  <dcterms:created xsi:type="dcterms:W3CDTF">2015-09-08T03:20:27Z</dcterms:created>
  <dcterms:modified xsi:type="dcterms:W3CDTF">2022-12-16T21:06:49Z</dcterms:modified>
  <cp:category/>
  <cp:version/>
  <cp:contentType/>
  <cp:contentStatus/>
</cp:coreProperties>
</file>